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izoen 2017-2018\"/>
    </mc:Choice>
  </mc:AlternateContent>
  <bookViews>
    <workbookView xWindow="108" yWindow="60" windowWidth="10716" windowHeight="9396" xr2:uid="{00000000-000D-0000-FFFF-FFFF00000000}"/>
  </bookViews>
  <sheets>
    <sheet name="sl-excel-export" sheetId="1" r:id="rId1"/>
  </sheets>
  <calcPr calcId="171026"/>
</workbook>
</file>

<file path=xl/calcChain.xml><?xml version="1.0" encoding="utf-8"?>
<calcChain xmlns="http://schemas.openxmlformats.org/spreadsheetml/2006/main">
  <c r="G86" i="1" l="1"/>
  <c r="H86" i="1"/>
  <c r="I86" i="1"/>
  <c r="J86" i="1"/>
  <c r="K86" i="1"/>
  <c r="E86" i="1"/>
  <c r="G87" i="1"/>
  <c r="H87" i="1"/>
  <c r="I87" i="1"/>
  <c r="J87" i="1"/>
  <c r="K87" i="1"/>
  <c r="E87" i="1"/>
  <c r="G88" i="1"/>
  <c r="H88" i="1"/>
  <c r="I88" i="1"/>
  <c r="J88" i="1"/>
  <c r="K88" i="1"/>
  <c r="E88" i="1"/>
  <c r="G89" i="1"/>
  <c r="H89" i="1"/>
  <c r="I89" i="1"/>
  <c r="J89" i="1"/>
  <c r="K89" i="1"/>
  <c r="E89" i="1"/>
  <c r="G90" i="1"/>
  <c r="H90" i="1"/>
  <c r="I90" i="1"/>
  <c r="J90" i="1"/>
  <c r="K90" i="1"/>
  <c r="E90" i="1"/>
  <c r="G91" i="1"/>
  <c r="H91" i="1"/>
  <c r="I91" i="1"/>
  <c r="J91" i="1"/>
  <c r="K91" i="1"/>
  <c r="E91" i="1"/>
  <c r="G92" i="1"/>
  <c r="H92" i="1"/>
  <c r="I92" i="1"/>
  <c r="J92" i="1"/>
  <c r="K92" i="1"/>
  <c r="E92" i="1"/>
  <c r="G93" i="1"/>
  <c r="H93" i="1"/>
  <c r="I93" i="1"/>
  <c r="J93" i="1"/>
  <c r="K93" i="1"/>
  <c r="E93" i="1"/>
  <c r="G94" i="1"/>
  <c r="H94" i="1"/>
  <c r="I94" i="1"/>
  <c r="J94" i="1"/>
  <c r="K94" i="1"/>
  <c r="E94" i="1"/>
  <c r="G95" i="1"/>
  <c r="H95" i="1"/>
  <c r="I95" i="1"/>
  <c r="J95" i="1"/>
  <c r="K95" i="1"/>
  <c r="E95" i="1"/>
  <c r="G96" i="1"/>
  <c r="H96" i="1"/>
  <c r="I96" i="1"/>
  <c r="J96" i="1"/>
  <c r="K96" i="1"/>
  <c r="E96" i="1"/>
  <c r="G97" i="1"/>
  <c r="H97" i="1"/>
  <c r="I97" i="1"/>
  <c r="J97" i="1"/>
  <c r="K97" i="1"/>
  <c r="E97" i="1"/>
  <c r="G98" i="1"/>
  <c r="H98" i="1"/>
  <c r="I98" i="1"/>
  <c r="J98" i="1"/>
  <c r="K98" i="1"/>
  <c r="E98" i="1"/>
  <c r="G99" i="1"/>
  <c r="H99" i="1"/>
  <c r="I99" i="1"/>
  <c r="J99" i="1"/>
  <c r="K99" i="1"/>
  <c r="E99" i="1"/>
  <c r="G100" i="1"/>
  <c r="H100" i="1"/>
  <c r="I100" i="1"/>
  <c r="J100" i="1"/>
  <c r="K100" i="1"/>
  <c r="E100" i="1"/>
  <c r="G101" i="1"/>
  <c r="H101" i="1"/>
  <c r="I101" i="1"/>
  <c r="J101" i="1"/>
  <c r="K101" i="1"/>
  <c r="E101" i="1"/>
  <c r="E102" i="1"/>
  <c r="L102" i="1"/>
  <c r="C96" i="1"/>
  <c r="C95" i="1"/>
  <c r="C94" i="1"/>
  <c r="C93" i="1"/>
  <c r="C92" i="1"/>
  <c r="C91" i="1"/>
  <c r="C90" i="1"/>
  <c r="C89" i="1"/>
  <c r="C88" i="1"/>
  <c r="C87" i="1"/>
  <c r="C86" i="1"/>
  <c r="C98" i="1"/>
  <c r="C97" i="1"/>
  <c r="D93" i="1"/>
  <c r="D97" i="1"/>
  <c r="D89" i="1"/>
  <c r="D92" i="1"/>
  <c r="D96" i="1"/>
  <c r="D91" i="1"/>
  <c r="D95" i="1"/>
  <c r="D90" i="1"/>
  <c r="D94" i="1"/>
  <c r="D98" i="1"/>
  <c r="D88" i="1"/>
  <c r="D87" i="1"/>
  <c r="D86" i="1"/>
</calcChain>
</file>

<file path=xl/sharedStrings.xml><?xml version="1.0" encoding="utf-8"?>
<sst xmlns="http://schemas.openxmlformats.org/spreadsheetml/2006/main" count="518" uniqueCount="116">
  <si>
    <t>Thuis team</t>
  </si>
  <si>
    <t>Uit team</t>
  </si>
  <si>
    <t>EBBC VSE 1</t>
  </si>
  <si>
    <t>B.C. Virtus VSE 1</t>
  </si>
  <si>
    <t>EBBC M20 1</t>
  </si>
  <si>
    <t>OBC M20 1</t>
  </si>
  <si>
    <t>EBBC M16 2</t>
  </si>
  <si>
    <t>Akros M16 1</t>
  </si>
  <si>
    <t>EBBC X14 1</t>
  </si>
  <si>
    <t>Vlijmscherp SVH X14 1</t>
  </si>
  <si>
    <t>EBBC MSE 1</t>
  </si>
  <si>
    <t>Tantalus MSE 3</t>
  </si>
  <si>
    <t>EBBC MSE 2</t>
  </si>
  <si>
    <t>B.C. Virtus MSE 3</t>
  </si>
  <si>
    <t>EBBC M22 1</t>
  </si>
  <si>
    <t>BC Bumpers M22 1</t>
  </si>
  <si>
    <t>Divine V18 1</t>
  </si>
  <si>
    <t>EBBC M16 1</t>
  </si>
  <si>
    <t>The Black Eagles M16 2</t>
  </si>
  <si>
    <t>High Five X14 3</t>
  </si>
  <si>
    <t>EBBC X12 1</t>
  </si>
  <si>
    <t>EVBV Octopus X12 1</t>
  </si>
  <si>
    <t>EBBC M18 1</t>
  </si>
  <si>
    <t>E.L.B.C. M18 1 (VR)</t>
  </si>
  <si>
    <t>Gennep Cougars M16 1</t>
  </si>
  <si>
    <t>EBBC X10 1</t>
  </si>
  <si>
    <t>BC LIESHOUT X10 1</t>
  </si>
  <si>
    <t>JRC MSE 2</t>
  </si>
  <si>
    <t>Blauw-Wit MSE 2</t>
  </si>
  <si>
    <t>EVBV Octopus VSE 1</t>
  </si>
  <si>
    <t>BC APOLLO Amsterdam V18 1</t>
  </si>
  <si>
    <t>Vlijmscherp SVH M18 1 (VR)</t>
  </si>
  <si>
    <t>Biks Shots M16 1</t>
  </si>
  <si>
    <t>Vlijmscherp SVH X10 2</t>
  </si>
  <si>
    <t>Tenderfeet M20 1 (VR)</t>
  </si>
  <si>
    <t>Attacus M16 2</t>
  </si>
  <si>
    <t>Eastwood Tigers M18 1</t>
  </si>
  <si>
    <t>The Black Eagles X10 3</t>
  </si>
  <si>
    <t>Attacus M18 2</t>
  </si>
  <si>
    <t>ABC Basketball M16 1 (VR)</t>
  </si>
  <si>
    <t>Attacus X10 1</t>
  </si>
  <si>
    <t>Barons MSE 2</t>
  </si>
  <si>
    <t>ABC Basketball MSE 1</t>
  </si>
  <si>
    <t>BC Vlissingen VSE 1</t>
  </si>
  <si>
    <t>BC LIESHOUT M22 1</t>
  </si>
  <si>
    <t>Ardito M20 1 (VR)</t>
  </si>
  <si>
    <t>B.C. Waldric M18 1 (VR)</t>
  </si>
  <si>
    <t>DAS V18 1</t>
  </si>
  <si>
    <t>OBC M16 1</t>
  </si>
  <si>
    <t>BC Langstraat Shooters X14 1</t>
  </si>
  <si>
    <t>BV Schijndel X10 1</t>
  </si>
  <si>
    <t>BV Volharding M16 2</t>
  </si>
  <si>
    <t>EBBC V16 1</t>
  </si>
  <si>
    <t>Blauw-Wit V16 1</t>
  </si>
  <si>
    <t>BV Schijndel X12 1</t>
  </si>
  <si>
    <t>Valkenswaard Falcons MSE 2</t>
  </si>
  <si>
    <t>Smokkelhoek MSE 1</t>
  </si>
  <si>
    <t>Barons VSE 1</t>
  </si>
  <si>
    <t>Jumping Giants M22 1</t>
  </si>
  <si>
    <t>The Black Eagles M20 2</t>
  </si>
  <si>
    <t>Barons M18 2</t>
  </si>
  <si>
    <t>CBV Binnenland V18 1</t>
  </si>
  <si>
    <t>Attacus M16 1</t>
  </si>
  <si>
    <t>B.C. Waldric V16 1</t>
  </si>
  <si>
    <t>Biks Shots X14 2</t>
  </si>
  <si>
    <t>Vlijmscherp SVH X12 2</t>
  </si>
  <si>
    <t>Oirschot X10 1</t>
  </si>
  <si>
    <t>E.B.C.G. M16 1</t>
  </si>
  <si>
    <t>Barons V16 1</t>
  </si>
  <si>
    <t>The Black Eagles X12 2</t>
  </si>
  <si>
    <t>BBF MIGLIORE MSE 1</t>
  </si>
  <si>
    <t>BBF MIGLIORE MSE 2</t>
  </si>
  <si>
    <t>Slamdunk '97 M20 1 (VR)</t>
  </si>
  <si>
    <t>Yellow Sox X10 1</t>
  </si>
  <si>
    <t>B.C. Virtus M22 1</t>
  </si>
  <si>
    <t>Almonte V18 1</t>
  </si>
  <si>
    <t>High Five M16 1</t>
  </si>
  <si>
    <t>The Black Eagles M16 3</t>
  </si>
  <si>
    <t>The Black Eagles V16 1</t>
  </si>
  <si>
    <t>EVBV Octopus X14 1</t>
  </si>
  <si>
    <t>ABC Basketball X12 1 (VR)</t>
  </si>
  <si>
    <t>Wedstrijdnr.</t>
  </si>
  <si>
    <t>Datum</t>
  </si>
  <si>
    <t>Scheidsrechter 1</t>
  </si>
  <si>
    <t>Scheidsrechter 2</t>
  </si>
  <si>
    <t>Tafel 1</t>
  </si>
  <si>
    <t>Tafel 2</t>
  </si>
  <si>
    <t>Tafel 3</t>
  </si>
  <si>
    <t>M22 1</t>
  </si>
  <si>
    <t>M20 1</t>
  </si>
  <si>
    <t>MSE 1</t>
  </si>
  <si>
    <t>x</t>
  </si>
  <si>
    <t>M16 2</t>
  </si>
  <si>
    <t>MSE 2</t>
  </si>
  <si>
    <t>M16 1</t>
  </si>
  <si>
    <t>Bond</t>
  </si>
  <si>
    <t>M18 1</t>
  </si>
  <si>
    <t>Ouders V18</t>
  </si>
  <si>
    <t>V18 1</t>
  </si>
  <si>
    <t>VSE 1</t>
  </si>
  <si>
    <t>*</t>
  </si>
  <si>
    <t>X14 1</t>
  </si>
  <si>
    <t>V16 1</t>
  </si>
  <si>
    <t>wedstrijd is maar 1 scheidsrechter met diploma voor nodig</t>
  </si>
  <si>
    <t>Tijd</t>
  </si>
  <si>
    <t>Ouders U10</t>
  </si>
  <si>
    <t>Team</t>
  </si>
  <si>
    <t>WS</t>
  </si>
  <si>
    <t>Gemiddeld per thuisweekend</t>
  </si>
  <si>
    <t>Totaal</t>
  </si>
  <si>
    <t>X10 1</t>
  </si>
  <si>
    <t>X12 1</t>
  </si>
  <si>
    <t>EBBC V18 1</t>
  </si>
  <si>
    <t>Ouders U12</t>
  </si>
  <si>
    <t>Hans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</si>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</sst>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10" xfId="0" applyFont="1" applyFill="1" applyBorder="1" applyAlignment="1">
      <alignment horizontal="left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/>
    </xf>
    <xf numFmtId="0" fontId="18" fillId="36" borderId="10" xfId="0" applyFont="1" applyFill="1" applyBorder="1" applyAlignment="1" applyProtection="1">
      <alignment horizontal="center" wrapText="1"/>
    </xf>
    <xf numFmtId="0" fontId="19" fillId="0" borderId="0" xfId="0" applyFont="1"/>
    <xf numFmtId="0" fontId="19" fillId="0" borderId="10" xfId="0" applyFont="1" applyBorder="1" applyAlignment="1">
      <alignment horizontal="left"/>
    </xf>
    <xf numFmtId="14" fontId="19" fillId="0" borderId="10" xfId="0" applyNumberFormat="1" applyFont="1" applyBorder="1" applyAlignment="1">
      <alignment horizontal="left"/>
    </xf>
    <xf numFmtId="20" fontId="19" fillId="0" borderId="10" xfId="0" applyNumberFormat="1" applyFont="1" applyBorder="1" applyAlignment="1">
      <alignment horizontal="left"/>
    </xf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20" fillId="34" borderId="10" xfId="0" applyFont="1" applyFill="1" applyBorder="1" applyAlignment="1" applyProtection="1">
      <alignment horizontal="center" vertical="top" wrapText="1"/>
    </xf>
    <xf numFmtId="0" fontId="19" fillId="35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left"/>
    </xf>
    <xf numFmtId="14" fontId="19" fillId="33" borderId="10" xfId="0" applyNumberFormat="1" applyFont="1" applyFill="1" applyBorder="1" applyAlignment="1">
      <alignment horizontal="left"/>
    </xf>
    <xf numFmtId="20" fontId="19" fillId="33" borderId="10" xfId="0" applyNumberFormat="1" applyFont="1" applyFill="1" applyBorder="1" applyAlignment="1">
      <alignment horizontal="left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0" fontId="20" fillId="36" borderId="10" xfId="0" applyFont="1" applyFill="1" applyBorder="1" applyAlignment="1" applyProtection="1">
      <alignment horizontal="center" vertical="top" wrapText="1"/>
    </xf>
    <xf numFmtId="0" fontId="18" fillId="35" borderId="1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 applyProtection="1">
      <alignment horizontal="center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19" fillId="0" borderId="0" xfId="0" applyFont="1" applyProtection="1"/>
    <xf numFmtId="0" fontId="19" fillId="0" borderId="0" xfId="0" applyFont="1" applyAlignment="1" applyProtection="1">
      <alignment horizontal="center" readingOrder="1"/>
    </xf>
    <xf numFmtId="2" fontId="19" fillId="0" borderId="0" xfId="0" applyNumberFormat="1" applyFont="1" applyAlignment="1" applyProtection="1">
      <alignment horizontal="center"/>
    </xf>
    <xf numFmtId="0" fontId="22" fillId="0" borderId="0" xfId="0" applyFont="1" applyProtection="1"/>
    <xf numFmtId="0" fontId="20" fillId="37" borderId="10" xfId="0" applyFont="1" applyFill="1" applyBorder="1" applyAlignment="1" applyProtection="1">
      <alignment horizontal="center" vertical="top" wrapText="1"/>
    </xf>
    <xf numFmtId="0" fontId="19" fillId="38" borderId="10" xfId="0" applyFont="1" applyFill="1" applyBorder="1" applyAlignment="1">
      <alignment horizontal="center"/>
    </xf>
    <xf numFmtId="0" fontId="19" fillId="0" borderId="0" xfId="0" applyFont="1" applyAlignment="1" applyProtection="1">
      <alignment horizontal="left"/>
    </xf>
    <xf numFmtId="0" fontId="19" fillId="38" borderId="0" xfId="0" applyFont="1" applyFill="1" applyAlignment="1">
      <alignment horizontal="center"/>
    </xf>
    <xf numFmtId="0" fontId="21" fillId="38" borderId="0" xfId="0" applyFont="1" applyFill="1" applyAlignment="1" applyProtection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topLeftCell="A3" workbookViewId="0" xr3:uid="{AEA406A1-0E4B-5B11-9CD5-51D6E497D94C}">
      <selection activeCell="A13" sqref="A13:B13"/>
    </sheetView>
  </sheetViews>
  <sheetFormatPr defaultColWidth="9.14453125" defaultRowHeight="14.25" x14ac:dyDescent="0.2"/>
  <cols>
    <col min="1" max="1" width="10.89453125" style="21" bestFit="1" customWidth="1"/>
    <col min="2" max="2" width="10.0859375" style="21" bestFit="1" customWidth="1"/>
    <col min="3" max="3" width="5.51171875" style="21" bestFit="1" customWidth="1"/>
    <col min="4" max="4" width="23.5390625" style="5" customWidth="1"/>
    <col min="5" max="5" width="24.48046875" style="5" bestFit="1" customWidth="1"/>
    <col min="6" max="6" width="1.8828125" style="22" bestFit="1" customWidth="1"/>
    <col min="7" max="11" width="12.77734375" style="22" customWidth="1"/>
    <col min="12" max="16384" width="9.14453125" style="5"/>
  </cols>
  <sheetData>
    <row r="1" spans="1:11" x14ac:dyDescent="0.2">
      <c r="A1" s="1" t="s">
        <v>81</v>
      </c>
      <c r="B1" s="1" t="s">
        <v>82</v>
      </c>
      <c r="C1" s="1" t="s">
        <v>104</v>
      </c>
      <c r="D1" s="2" t="s">
        <v>0</v>
      </c>
      <c r="E1" s="2" t="s">
        <v>1</v>
      </c>
      <c r="F1" s="3"/>
      <c r="G1" s="4" t="s">
        <v>83</v>
      </c>
      <c r="H1" s="4" t="s">
        <v>84</v>
      </c>
      <c r="I1" s="4" t="s">
        <v>85</v>
      </c>
      <c r="J1" s="4" t="s">
        <v>86</v>
      </c>
      <c r="K1" s="4" t="s">
        <v>87</v>
      </c>
    </row>
    <row r="2" spans="1:11" x14ac:dyDescent="0.2">
      <c r="A2" s="6">
        <v>6335</v>
      </c>
      <c r="B2" s="7">
        <v>43113</v>
      </c>
      <c r="C2" s="8">
        <v>0.66666666666666663</v>
      </c>
      <c r="D2" s="9" t="s">
        <v>2</v>
      </c>
      <c r="E2" s="10" t="s">
        <v>3</v>
      </c>
      <c r="F2" s="11"/>
      <c r="G2" s="12" t="s">
        <v>95</v>
      </c>
      <c r="H2" s="12" t="s">
        <v>95</v>
      </c>
      <c r="I2" s="12" t="s">
        <v>92</v>
      </c>
      <c r="J2" s="12" t="s">
        <v>92</v>
      </c>
      <c r="K2" s="12" t="s">
        <v>92</v>
      </c>
    </row>
    <row r="3" spans="1:11" x14ac:dyDescent="0.2">
      <c r="A3" s="6">
        <v>6228</v>
      </c>
      <c r="B3" s="7">
        <v>43113</v>
      </c>
      <c r="C3" s="8">
        <v>0.75</v>
      </c>
      <c r="D3" s="9" t="s">
        <v>6</v>
      </c>
      <c r="E3" s="10" t="s">
        <v>7</v>
      </c>
      <c r="F3" s="11"/>
      <c r="G3" s="12" t="s">
        <v>99</v>
      </c>
      <c r="H3" s="12" t="s">
        <v>99</v>
      </c>
      <c r="I3" s="12" t="s">
        <v>89</v>
      </c>
      <c r="J3" s="12" t="s">
        <v>89</v>
      </c>
      <c r="K3" s="12" t="s">
        <v>91</v>
      </c>
    </row>
    <row r="4" spans="1:11" x14ac:dyDescent="0.2">
      <c r="A4" s="6">
        <v>6925</v>
      </c>
      <c r="B4" s="7">
        <v>43113</v>
      </c>
      <c r="C4" s="8">
        <v>0.75</v>
      </c>
      <c r="D4" s="9" t="s">
        <v>8</v>
      </c>
      <c r="E4" s="10" t="s">
        <v>9</v>
      </c>
      <c r="F4" s="11" t="s">
        <v>100</v>
      </c>
      <c r="G4" s="12" t="s">
        <v>99</v>
      </c>
      <c r="H4" s="12" t="s">
        <v>99</v>
      </c>
      <c r="I4" s="12" t="s">
        <v>89</v>
      </c>
      <c r="J4" s="12" t="s">
        <v>89</v>
      </c>
      <c r="K4" s="12" t="s">
        <v>91</v>
      </c>
    </row>
    <row r="5" spans="1:11" x14ac:dyDescent="0.2">
      <c r="A5" s="6">
        <v>6499</v>
      </c>
      <c r="B5" s="7">
        <v>43113</v>
      </c>
      <c r="C5" s="8">
        <v>0.82291666666666663</v>
      </c>
      <c r="D5" s="9" t="s">
        <v>4</v>
      </c>
      <c r="E5" s="10" t="s">
        <v>5</v>
      </c>
      <c r="F5" s="13"/>
      <c r="G5" s="30" t="s">
        <v>90</v>
      </c>
      <c r="H5" s="30" t="s">
        <v>114</v>
      </c>
      <c r="I5" s="12" t="s">
        <v>92</v>
      </c>
      <c r="J5" s="12" t="s">
        <v>101</v>
      </c>
      <c r="K5" s="12" t="s">
        <v>91</v>
      </c>
    </row>
    <row r="6" spans="1:11" x14ac:dyDescent="0.2">
      <c r="A6" s="14"/>
      <c r="B6" s="15"/>
      <c r="C6" s="16"/>
      <c r="D6" s="2"/>
      <c r="E6" s="17"/>
      <c r="F6" s="18"/>
      <c r="G6" s="19"/>
      <c r="H6" s="19"/>
      <c r="I6" s="19"/>
      <c r="J6" s="19"/>
      <c r="K6" s="19"/>
    </row>
    <row r="7" spans="1:11" x14ac:dyDescent="0.2">
      <c r="A7" s="6">
        <v>4596</v>
      </c>
      <c r="B7" s="7">
        <v>43120</v>
      </c>
      <c r="C7" s="8">
        <v>0.44791666666666669</v>
      </c>
      <c r="D7" s="9" t="s">
        <v>17</v>
      </c>
      <c r="E7" s="10" t="s">
        <v>18</v>
      </c>
      <c r="F7" s="11"/>
      <c r="G7" s="12" t="s">
        <v>88</v>
      </c>
      <c r="H7" s="12" t="s">
        <v>88</v>
      </c>
      <c r="I7" s="12" t="s">
        <v>101</v>
      </c>
      <c r="J7" s="12" t="s">
        <v>101</v>
      </c>
      <c r="K7" s="12" t="s">
        <v>91</v>
      </c>
    </row>
    <row r="8" spans="1:11" x14ac:dyDescent="0.2">
      <c r="A8" s="6">
        <v>7204</v>
      </c>
      <c r="B8" s="7">
        <v>43120</v>
      </c>
      <c r="C8" s="8">
        <v>0.44791666666666669</v>
      </c>
      <c r="D8" s="9" t="s">
        <v>20</v>
      </c>
      <c r="E8" s="10" t="s">
        <v>21</v>
      </c>
      <c r="F8" s="11" t="s">
        <v>100</v>
      </c>
      <c r="G8" s="12" t="s">
        <v>88</v>
      </c>
      <c r="H8" s="12" t="s">
        <v>88</v>
      </c>
      <c r="I8" s="12" t="s">
        <v>113</v>
      </c>
      <c r="J8" s="12" t="s">
        <v>113</v>
      </c>
      <c r="K8" s="12" t="s">
        <v>91</v>
      </c>
    </row>
    <row r="9" spans="1:11" x14ac:dyDescent="0.2">
      <c r="A9" s="6">
        <v>6305</v>
      </c>
      <c r="B9" s="7">
        <v>43120</v>
      </c>
      <c r="C9" s="8">
        <v>0.51041666666666663</v>
      </c>
      <c r="D9" s="9" t="s">
        <v>14</v>
      </c>
      <c r="E9" s="10" t="s">
        <v>15</v>
      </c>
      <c r="F9" s="11"/>
      <c r="G9" s="12" t="s">
        <v>90</v>
      </c>
      <c r="H9" s="12" t="s">
        <v>90</v>
      </c>
      <c r="I9" s="12" t="s">
        <v>94</v>
      </c>
      <c r="J9" s="12" t="s">
        <v>94</v>
      </c>
      <c r="K9" s="12" t="s">
        <v>91</v>
      </c>
    </row>
    <row r="10" spans="1:11" x14ac:dyDescent="0.2">
      <c r="A10" s="6">
        <v>6864</v>
      </c>
      <c r="B10" s="7">
        <v>43120</v>
      </c>
      <c r="C10" s="8">
        <v>0.51041666666666663</v>
      </c>
      <c r="D10" s="9" t="s">
        <v>8</v>
      </c>
      <c r="E10" s="10" t="s">
        <v>19</v>
      </c>
      <c r="F10" s="20" t="s">
        <v>100</v>
      </c>
      <c r="G10" s="12" t="s">
        <v>90</v>
      </c>
      <c r="H10" s="12" t="s">
        <v>90</v>
      </c>
      <c r="I10" s="12" t="s">
        <v>94</v>
      </c>
      <c r="J10" s="12" t="s">
        <v>94</v>
      </c>
      <c r="K10" s="12" t="s">
        <v>91</v>
      </c>
    </row>
    <row r="11" spans="1:11" x14ac:dyDescent="0.2">
      <c r="A11" s="6">
        <v>349</v>
      </c>
      <c r="B11" s="7">
        <v>43120</v>
      </c>
      <c r="C11" s="8">
        <v>0.58333333333333337</v>
      </c>
      <c r="D11" s="9" t="s">
        <v>10</v>
      </c>
      <c r="E11" s="10" t="s">
        <v>11</v>
      </c>
      <c r="F11" s="11"/>
      <c r="G11" s="12" t="s">
        <v>95</v>
      </c>
      <c r="H11" s="12" t="s">
        <v>95</v>
      </c>
      <c r="I11" s="12" t="s">
        <v>93</v>
      </c>
      <c r="J11" s="12" t="s">
        <v>93</v>
      </c>
      <c r="K11" s="12" t="s">
        <v>101</v>
      </c>
    </row>
    <row r="12" spans="1:11" x14ac:dyDescent="0.2">
      <c r="A12" s="6">
        <v>6346</v>
      </c>
      <c r="B12" s="7">
        <v>43120</v>
      </c>
      <c r="C12" s="8">
        <v>0.58333333333333337</v>
      </c>
      <c r="D12" s="9" t="s">
        <v>112</v>
      </c>
      <c r="E12" s="10" t="s">
        <v>16</v>
      </c>
      <c r="F12" s="11"/>
      <c r="G12" s="12" t="s">
        <v>95</v>
      </c>
      <c r="H12" s="12" t="s">
        <v>95</v>
      </c>
      <c r="I12" s="12" t="s">
        <v>93</v>
      </c>
      <c r="J12" s="12" t="s">
        <v>93</v>
      </c>
      <c r="K12" s="12" t="s">
        <v>101</v>
      </c>
    </row>
    <row r="13" spans="1:11" x14ac:dyDescent="0.2">
      <c r="A13" s="6">
        <v>411</v>
      </c>
      <c r="B13" s="7">
        <v>43120</v>
      </c>
      <c r="C13" s="8">
        <v>0.66666666666666663</v>
      </c>
      <c r="D13" s="9" t="s">
        <v>12</v>
      </c>
      <c r="E13" s="10" t="s">
        <v>13</v>
      </c>
      <c r="F13" s="11"/>
      <c r="G13" s="12" t="s">
        <v>95</v>
      </c>
      <c r="H13" s="12" t="s">
        <v>95</v>
      </c>
      <c r="I13" s="12" t="s">
        <v>98</v>
      </c>
      <c r="J13" s="12" t="s">
        <v>98</v>
      </c>
      <c r="K13" s="12" t="s">
        <v>98</v>
      </c>
    </row>
    <row r="14" spans="1:11" x14ac:dyDescent="0.2">
      <c r="A14" s="14"/>
      <c r="B14" s="15"/>
      <c r="C14" s="16"/>
      <c r="D14" s="2"/>
      <c r="E14" s="17"/>
      <c r="F14" s="18"/>
      <c r="G14" s="19"/>
      <c r="H14" s="19"/>
      <c r="I14" s="19"/>
      <c r="J14" s="19"/>
      <c r="K14" s="19"/>
    </row>
    <row r="15" spans="1:11" x14ac:dyDescent="0.2">
      <c r="A15" s="6">
        <v>6229</v>
      </c>
      <c r="B15" s="7">
        <v>43127</v>
      </c>
      <c r="C15" s="8">
        <v>0.54166666666666663</v>
      </c>
      <c r="D15" s="9" t="s">
        <v>6</v>
      </c>
      <c r="E15" s="10" t="s">
        <v>24</v>
      </c>
      <c r="F15" s="11"/>
      <c r="G15" s="30" t="s">
        <v>99</v>
      </c>
      <c r="H15" s="30" t="s">
        <v>99</v>
      </c>
      <c r="I15" s="12" t="s">
        <v>96</v>
      </c>
      <c r="J15" s="12" t="s">
        <v>96</v>
      </c>
      <c r="K15" s="12" t="s">
        <v>91</v>
      </c>
    </row>
    <row r="16" spans="1:11" x14ac:dyDescent="0.2">
      <c r="A16" s="6">
        <v>6085</v>
      </c>
      <c r="B16" s="7">
        <v>43127</v>
      </c>
      <c r="C16" s="8">
        <v>0.54166666666666663</v>
      </c>
      <c r="D16" s="9" t="s">
        <v>25</v>
      </c>
      <c r="E16" s="10" t="s">
        <v>26</v>
      </c>
      <c r="F16" s="11" t="s">
        <v>100</v>
      </c>
      <c r="G16" s="30" t="s">
        <v>90</v>
      </c>
      <c r="H16" s="12" t="s">
        <v>96</v>
      </c>
      <c r="I16" s="12" t="s">
        <v>105</v>
      </c>
      <c r="J16" s="12" t="s">
        <v>105</v>
      </c>
      <c r="K16" s="12" t="s">
        <v>91</v>
      </c>
    </row>
    <row r="17" spans="1:11" x14ac:dyDescent="0.2">
      <c r="A17" s="6">
        <v>4542</v>
      </c>
      <c r="B17" s="7">
        <v>43127</v>
      </c>
      <c r="C17" s="8">
        <v>0.61458333333333337</v>
      </c>
      <c r="D17" s="9" t="s">
        <v>22</v>
      </c>
      <c r="E17" s="10" t="s">
        <v>23</v>
      </c>
      <c r="F17" s="11"/>
      <c r="G17" s="30" t="s">
        <v>88</v>
      </c>
      <c r="H17" s="30" t="s">
        <v>88</v>
      </c>
      <c r="I17" s="12" t="s">
        <v>92</v>
      </c>
      <c r="J17" s="12" t="s">
        <v>92</v>
      </c>
      <c r="K17" s="12" t="s">
        <v>91</v>
      </c>
    </row>
    <row r="18" spans="1:11" x14ac:dyDescent="0.2">
      <c r="A18" s="14"/>
      <c r="B18" s="15"/>
      <c r="C18" s="16"/>
      <c r="D18" s="2"/>
      <c r="E18" s="17"/>
      <c r="F18" s="3"/>
      <c r="G18" s="19"/>
      <c r="H18" s="19"/>
      <c r="I18" s="19"/>
      <c r="J18" s="19"/>
      <c r="K18" s="19"/>
    </row>
    <row r="19" spans="1:11" x14ac:dyDescent="0.2">
      <c r="A19" s="6">
        <v>350</v>
      </c>
      <c r="B19" s="7">
        <v>43134</v>
      </c>
      <c r="C19" s="8">
        <v>0.58333333333333337</v>
      </c>
      <c r="D19" s="9" t="s">
        <v>10</v>
      </c>
      <c r="E19" s="10" t="s">
        <v>27</v>
      </c>
      <c r="F19" s="13"/>
      <c r="G19" s="12" t="s">
        <v>95</v>
      </c>
      <c r="H19" s="12" t="s">
        <v>95</v>
      </c>
      <c r="I19" s="12" t="s">
        <v>99</v>
      </c>
      <c r="J19" s="30" t="s">
        <v>94</v>
      </c>
      <c r="K19" s="30" t="s">
        <v>94</v>
      </c>
    </row>
    <row r="20" spans="1:11" x14ac:dyDescent="0.2">
      <c r="A20" s="6">
        <v>5846</v>
      </c>
      <c r="B20" s="7">
        <v>43134</v>
      </c>
      <c r="C20" s="8">
        <v>0.58333333333333337</v>
      </c>
      <c r="D20" s="9" t="s">
        <v>112</v>
      </c>
      <c r="E20" s="10" t="s">
        <v>30</v>
      </c>
      <c r="F20" s="13"/>
      <c r="G20" s="12" t="s">
        <v>95</v>
      </c>
      <c r="H20" s="12" t="s">
        <v>95</v>
      </c>
      <c r="I20" s="12" t="s">
        <v>97</v>
      </c>
      <c r="J20" s="12" t="s">
        <v>97</v>
      </c>
      <c r="K20" s="12" t="s">
        <v>97</v>
      </c>
    </row>
    <row r="21" spans="1:11" x14ac:dyDescent="0.2">
      <c r="A21" s="6">
        <v>3533</v>
      </c>
      <c r="B21" s="7">
        <v>43134</v>
      </c>
      <c r="C21" s="8">
        <v>0.66666666666666663</v>
      </c>
      <c r="D21" s="9" t="s">
        <v>2</v>
      </c>
      <c r="E21" s="10" t="s">
        <v>29</v>
      </c>
      <c r="F21" s="13"/>
      <c r="G21" s="12" t="s">
        <v>95</v>
      </c>
      <c r="H21" s="12" t="s">
        <v>95</v>
      </c>
      <c r="I21" s="12" t="s">
        <v>98</v>
      </c>
      <c r="J21" s="12" t="s">
        <v>98</v>
      </c>
      <c r="K21" s="12" t="s">
        <v>98</v>
      </c>
    </row>
    <row r="22" spans="1:11" x14ac:dyDescent="0.2">
      <c r="A22" s="6">
        <v>534</v>
      </c>
      <c r="B22" s="7">
        <v>43134</v>
      </c>
      <c r="C22" s="8">
        <v>0.75</v>
      </c>
      <c r="D22" s="9" t="s">
        <v>12</v>
      </c>
      <c r="E22" s="10" t="s">
        <v>28</v>
      </c>
      <c r="F22" s="13"/>
      <c r="G22" s="12" t="s">
        <v>95</v>
      </c>
      <c r="H22" s="12" t="s">
        <v>95</v>
      </c>
      <c r="I22" s="12" t="s">
        <v>99</v>
      </c>
      <c r="J22" s="12" t="s">
        <v>99</v>
      </c>
      <c r="K22" s="12" t="s">
        <v>99</v>
      </c>
    </row>
    <row r="23" spans="1:11" x14ac:dyDescent="0.2">
      <c r="A23" s="14"/>
      <c r="B23" s="15"/>
      <c r="C23" s="16"/>
      <c r="D23" s="2"/>
      <c r="E23" s="17"/>
      <c r="F23" s="18"/>
      <c r="G23" s="19"/>
      <c r="H23" s="19"/>
      <c r="I23" s="19"/>
      <c r="J23" s="19"/>
      <c r="K23" s="19"/>
    </row>
    <row r="24" spans="1:11" x14ac:dyDescent="0.2">
      <c r="A24" s="6">
        <v>4597</v>
      </c>
      <c r="B24" s="7">
        <v>43141</v>
      </c>
      <c r="C24" s="8">
        <v>0.45833333333333331</v>
      </c>
      <c r="D24" s="9" t="s">
        <v>17</v>
      </c>
      <c r="E24" s="10" t="s">
        <v>32</v>
      </c>
      <c r="F24" s="13"/>
      <c r="G24" s="30" t="s">
        <v>93</v>
      </c>
      <c r="H24" s="12" t="s">
        <v>96</v>
      </c>
      <c r="I24" s="12" t="s">
        <v>96</v>
      </c>
      <c r="J24" s="12" t="s">
        <v>96</v>
      </c>
      <c r="K24" s="12" t="s">
        <v>91</v>
      </c>
    </row>
    <row r="25" spans="1:11" x14ac:dyDescent="0.2">
      <c r="A25" s="6">
        <v>6086</v>
      </c>
      <c r="B25" s="7">
        <v>43141</v>
      </c>
      <c r="C25" s="8">
        <v>0.45833333333333331</v>
      </c>
      <c r="D25" s="9" t="s">
        <v>25</v>
      </c>
      <c r="E25" s="10" t="s">
        <v>33</v>
      </c>
      <c r="F25" s="20" t="s">
        <v>100</v>
      </c>
      <c r="G25" s="30" t="s">
        <v>88</v>
      </c>
      <c r="H25" s="12" t="s">
        <v>96</v>
      </c>
      <c r="I25" s="12" t="s">
        <v>105</v>
      </c>
      <c r="J25" s="12" t="s">
        <v>105</v>
      </c>
      <c r="K25" s="12" t="s">
        <v>91</v>
      </c>
    </row>
    <row r="26" spans="1:11" x14ac:dyDescent="0.2">
      <c r="A26" s="6">
        <v>4543</v>
      </c>
      <c r="B26" s="7">
        <v>43141</v>
      </c>
      <c r="C26" s="8">
        <v>0.53125</v>
      </c>
      <c r="D26" s="9" t="s">
        <v>22</v>
      </c>
      <c r="E26" s="10" t="s">
        <v>31</v>
      </c>
      <c r="F26" s="13"/>
      <c r="G26" s="30" t="s">
        <v>93</v>
      </c>
      <c r="H26" s="30" t="s">
        <v>93</v>
      </c>
      <c r="I26" s="12" t="s">
        <v>94</v>
      </c>
      <c r="J26" s="12" t="s">
        <v>94</v>
      </c>
      <c r="K26" s="12" t="s">
        <v>91</v>
      </c>
    </row>
    <row r="27" spans="1:11" x14ac:dyDescent="0.2">
      <c r="A27" s="14"/>
      <c r="B27" s="15"/>
      <c r="C27" s="16"/>
      <c r="D27" s="2"/>
      <c r="E27" s="17"/>
      <c r="F27" s="18"/>
      <c r="G27" s="19"/>
      <c r="H27" s="19"/>
      <c r="I27" s="19"/>
      <c r="J27" s="19"/>
      <c r="K27" s="19"/>
    </row>
    <row r="28" spans="1:11" x14ac:dyDescent="0.2">
      <c r="A28" s="6">
        <v>6230</v>
      </c>
      <c r="B28" s="7">
        <v>43148</v>
      </c>
      <c r="C28" s="8">
        <v>0.45833333333333331</v>
      </c>
      <c r="D28" s="9" t="s">
        <v>6</v>
      </c>
      <c r="E28" s="10" t="s">
        <v>35</v>
      </c>
      <c r="F28" s="13"/>
      <c r="G28" s="12" t="s">
        <v>89</v>
      </c>
      <c r="H28" s="12" t="s">
        <v>89</v>
      </c>
      <c r="I28" s="12" t="s">
        <v>89</v>
      </c>
      <c r="J28" s="12" t="s">
        <v>89</v>
      </c>
      <c r="K28" s="12" t="s">
        <v>91</v>
      </c>
    </row>
    <row r="29" spans="1:11" x14ac:dyDescent="0.2">
      <c r="A29" s="6">
        <v>6500</v>
      </c>
      <c r="B29" s="7">
        <v>43148</v>
      </c>
      <c r="C29" s="8">
        <v>0.53125</v>
      </c>
      <c r="D29" s="9" t="s">
        <v>4</v>
      </c>
      <c r="E29" s="10" t="s">
        <v>34</v>
      </c>
      <c r="F29" s="20"/>
      <c r="G29" s="30" t="s">
        <v>90</v>
      </c>
      <c r="H29" s="30" t="s">
        <v>90</v>
      </c>
      <c r="I29" s="12" t="s">
        <v>92</v>
      </c>
      <c r="J29" s="12" t="s">
        <v>92</v>
      </c>
      <c r="K29" s="12" t="s">
        <v>91</v>
      </c>
    </row>
    <row r="30" spans="1:11" x14ac:dyDescent="0.2">
      <c r="A30" s="14"/>
      <c r="B30" s="15"/>
      <c r="C30" s="16"/>
      <c r="D30" s="2"/>
      <c r="E30" s="17"/>
      <c r="F30" s="18"/>
      <c r="G30" s="19"/>
      <c r="H30" s="19"/>
      <c r="I30" s="19"/>
      <c r="J30" s="19"/>
      <c r="K30" s="19"/>
    </row>
    <row r="31" spans="1:11" x14ac:dyDescent="0.2">
      <c r="A31" s="6">
        <v>6087</v>
      </c>
      <c r="B31" s="7">
        <v>43155</v>
      </c>
      <c r="C31" s="8">
        <v>0.45833333333333331</v>
      </c>
      <c r="D31" s="9" t="s">
        <v>25</v>
      </c>
      <c r="E31" s="10" t="s">
        <v>37</v>
      </c>
      <c r="F31" s="13" t="s">
        <v>100</v>
      </c>
      <c r="G31" s="12" t="s">
        <v>96</v>
      </c>
      <c r="H31" s="12" t="s">
        <v>96</v>
      </c>
      <c r="I31" s="12" t="s">
        <v>105</v>
      </c>
      <c r="J31" s="12" t="s">
        <v>105</v>
      </c>
      <c r="K31" s="12" t="s">
        <v>91</v>
      </c>
    </row>
    <row r="32" spans="1:11" x14ac:dyDescent="0.2">
      <c r="A32" s="6">
        <v>4544</v>
      </c>
      <c r="B32" s="7">
        <v>43155</v>
      </c>
      <c r="C32" s="8">
        <v>0.53125</v>
      </c>
      <c r="D32" s="9" t="s">
        <v>22</v>
      </c>
      <c r="E32" s="10" t="s">
        <v>36</v>
      </c>
      <c r="F32" s="13"/>
      <c r="G32" s="30" t="s">
        <v>99</v>
      </c>
      <c r="H32" s="30" t="s">
        <v>99</v>
      </c>
      <c r="I32" s="30" t="s">
        <v>102</v>
      </c>
      <c r="J32" s="30" t="s">
        <v>102</v>
      </c>
      <c r="K32" s="12" t="s">
        <v>91</v>
      </c>
    </row>
    <row r="33" spans="1:11" x14ac:dyDescent="0.2">
      <c r="A33" s="14"/>
      <c r="B33" s="15"/>
      <c r="C33" s="16"/>
      <c r="D33" s="2"/>
      <c r="E33" s="17"/>
      <c r="F33" s="18"/>
      <c r="G33" s="19"/>
      <c r="H33" s="19"/>
      <c r="I33" s="19"/>
      <c r="J33" s="19"/>
      <c r="K33" s="19"/>
    </row>
    <row r="34" spans="1:11" x14ac:dyDescent="0.2">
      <c r="A34" s="6">
        <v>4598</v>
      </c>
      <c r="B34" s="7">
        <v>43162</v>
      </c>
      <c r="C34" s="8">
        <v>0.45833333333333331</v>
      </c>
      <c r="D34" s="9" t="s">
        <v>17</v>
      </c>
      <c r="E34" s="10" t="s">
        <v>39</v>
      </c>
      <c r="F34" s="13"/>
      <c r="G34" s="30" t="s">
        <v>88</v>
      </c>
      <c r="H34" s="30" t="s">
        <v>88</v>
      </c>
      <c r="I34" s="12" t="s">
        <v>96</v>
      </c>
      <c r="J34" s="12" t="s">
        <v>96</v>
      </c>
      <c r="K34" s="12" t="s">
        <v>91</v>
      </c>
    </row>
    <row r="35" spans="1:11" x14ac:dyDescent="0.2">
      <c r="A35" s="6">
        <v>6088</v>
      </c>
      <c r="B35" s="7">
        <v>43162</v>
      </c>
      <c r="C35" s="8">
        <v>0.45833333333333331</v>
      </c>
      <c r="D35" s="9" t="s">
        <v>25</v>
      </c>
      <c r="E35" s="10" t="s">
        <v>40</v>
      </c>
      <c r="F35" s="13" t="s">
        <v>100</v>
      </c>
      <c r="G35" s="30" t="s">
        <v>90</v>
      </c>
      <c r="H35" s="12" t="s">
        <v>96</v>
      </c>
      <c r="I35" s="12" t="s">
        <v>105</v>
      </c>
      <c r="J35" s="12" t="s">
        <v>105</v>
      </c>
      <c r="K35" s="12" t="s">
        <v>91</v>
      </c>
    </row>
    <row r="36" spans="1:11" x14ac:dyDescent="0.2">
      <c r="A36" s="6">
        <v>7066</v>
      </c>
      <c r="B36" s="7">
        <v>43162</v>
      </c>
      <c r="C36" s="8">
        <v>0.53125</v>
      </c>
      <c r="D36" s="9" t="s">
        <v>22</v>
      </c>
      <c r="E36" s="10" t="s">
        <v>38</v>
      </c>
      <c r="F36" s="13"/>
      <c r="G36" s="30" t="s">
        <v>90</v>
      </c>
      <c r="H36" s="30" t="s">
        <v>90</v>
      </c>
      <c r="I36" s="12" t="s">
        <v>94</v>
      </c>
      <c r="J36" s="12" t="s">
        <v>94</v>
      </c>
      <c r="K36" s="12" t="s">
        <v>91</v>
      </c>
    </row>
    <row r="37" spans="1:11" x14ac:dyDescent="0.2">
      <c r="A37" s="14"/>
      <c r="B37" s="15"/>
      <c r="C37" s="16"/>
      <c r="D37" s="2"/>
      <c r="E37" s="17"/>
      <c r="F37" s="18"/>
      <c r="G37" s="19"/>
      <c r="H37" s="19"/>
      <c r="I37" s="19"/>
      <c r="J37" s="19"/>
      <c r="K37" s="19"/>
    </row>
    <row r="38" spans="1:11" x14ac:dyDescent="0.2">
      <c r="A38" s="6">
        <v>6089</v>
      </c>
      <c r="B38" s="7">
        <v>43169</v>
      </c>
      <c r="C38" s="8">
        <v>0.38541666666666669</v>
      </c>
      <c r="D38" s="9" t="s">
        <v>25</v>
      </c>
      <c r="E38" s="10" t="s">
        <v>50</v>
      </c>
      <c r="F38" s="13" t="s">
        <v>100</v>
      </c>
      <c r="G38" s="30" t="s">
        <v>90</v>
      </c>
      <c r="H38" s="12" t="s">
        <v>96</v>
      </c>
      <c r="I38" s="12" t="s">
        <v>105</v>
      </c>
      <c r="J38" s="12" t="s">
        <v>105</v>
      </c>
      <c r="K38" s="12" t="s">
        <v>91</v>
      </c>
    </row>
    <row r="39" spans="1:11" x14ac:dyDescent="0.2">
      <c r="A39" s="6">
        <v>4545</v>
      </c>
      <c r="B39" s="7">
        <v>43169</v>
      </c>
      <c r="C39" s="8">
        <v>0.4375</v>
      </c>
      <c r="D39" s="9" t="s">
        <v>22</v>
      </c>
      <c r="E39" s="10" t="s">
        <v>46</v>
      </c>
      <c r="F39" s="13"/>
      <c r="G39" s="12" t="s">
        <v>88</v>
      </c>
      <c r="H39" s="12" t="s">
        <v>88</v>
      </c>
      <c r="I39" s="12" t="s">
        <v>92</v>
      </c>
      <c r="J39" s="12" t="s">
        <v>92</v>
      </c>
      <c r="K39" s="12" t="s">
        <v>91</v>
      </c>
    </row>
    <row r="40" spans="1:11" x14ac:dyDescent="0.2">
      <c r="A40" s="6">
        <v>6919</v>
      </c>
      <c r="B40" s="7">
        <v>43169</v>
      </c>
      <c r="C40" s="8">
        <v>0.4375</v>
      </c>
      <c r="D40" s="9" t="s">
        <v>8</v>
      </c>
      <c r="E40" s="10" t="s">
        <v>49</v>
      </c>
      <c r="F40" s="13" t="s">
        <v>100</v>
      </c>
      <c r="G40" s="12" t="s">
        <v>88</v>
      </c>
      <c r="H40" s="12" t="s">
        <v>88</v>
      </c>
      <c r="I40" s="12" t="s">
        <v>92</v>
      </c>
      <c r="J40" s="12" t="s">
        <v>92</v>
      </c>
      <c r="K40" s="12" t="s">
        <v>91</v>
      </c>
    </row>
    <row r="41" spans="1:11" x14ac:dyDescent="0.2">
      <c r="A41" s="6">
        <v>6306</v>
      </c>
      <c r="B41" s="7">
        <v>43169</v>
      </c>
      <c r="C41" s="8">
        <v>0.51041666666666663</v>
      </c>
      <c r="D41" s="9" t="s">
        <v>14</v>
      </c>
      <c r="E41" s="10" t="s">
        <v>44</v>
      </c>
      <c r="F41" s="20"/>
      <c r="G41" s="12" t="s">
        <v>90</v>
      </c>
      <c r="H41" s="12" t="s">
        <v>90</v>
      </c>
      <c r="I41" s="12" t="s">
        <v>96</v>
      </c>
      <c r="J41" s="12" t="s">
        <v>101</v>
      </c>
      <c r="K41" s="12" t="s">
        <v>91</v>
      </c>
    </row>
    <row r="42" spans="1:11" x14ac:dyDescent="0.2">
      <c r="A42" s="6">
        <v>6231</v>
      </c>
      <c r="B42" s="7">
        <v>43169</v>
      </c>
      <c r="C42" s="8">
        <v>0.51041666666666663</v>
      </c>
      <c r="D42" s="9" t="s">
        <v>6</v>
      </c>
      <c r="E42" s="10" t="s">
        <v>48</v>
      </c>
      <c r="F42" s="13"/>
      <c r="G42" s="12" t="s">
        <v>90</v>
      </c>
      <c r="H42" s="12" t="s">
        <v>90</v>
      </c>
      <c r="I42" s="12" t="s">
        <v>96</v>
      </c>
      <c r="J42" s="12" t="s">
        <v>101</v>
      </c>
      <c r="K42" s="12" t="s">
        <v>91</v>
      </c>
    </row>
    <row r="43" spans="1:11" x14ac:dyDescent="0.2">
      <c r="A43" s="6">
        <v>351</v>
      </c>
      <c r="B43" s="7">
        <v>43169</v>
      </c>
      <c r="C43" s="8">
        <v>0.58333333333333337</v>
      </c>
      <c r="D43" s="9" t="s">
        <v>10</v>
      </c>
      <c r="E43" s="10" t="s">
        <v>41</v>
      </c>
      <c r="F43" s="13"/>
      <c r="G43" s="12" t="s">
        <v>95</v>
      </c>
      <c r="H43" s="12" t="s">
        <v>95</v>
      </c>
      <c r="I43" s="12" t="s">
        <v>99</v>
      </c>
      <c r="J43" s="12" t="s">
        <v>99</v>
      </c>
      <c r="K43" s="12" t="s">
        <v>92</v>
      </c>
    </row>
    <row r="44" spans="1:11" x14ac:dyDescent="0.2">
      <c r="A44" s="6">
        <v>3924</v>
      </c>
      <c r="B44" s="7">
        <v>43169</v>
      </c>
      <c r="C44" s="8">
        <v>0.58333333333333337</v>
      </c>
      <c r="D44" s="9" t="s">
        <v>112</v>
      </c>
      <c r="E44" s="10" t="s">
        <v>47</v>
      </c>
      <c r="F44" s="13"/>
      <c r="G44" s="12" t="s">
        <v>95</v>
      </c>
      <c r="H44" s="12" t="s">
        <v>95</v>
      </c>
      <c r="I44" s="11" t="s">
        <v>97</v>
      </c>
      <c r="J44" s="11" t="s">
        <v>97</v>
      </c>
      <c r="K44" s="11" t="s">
        <v>97</v>
      </c>
    </row>
    <row r="45" spans="1:11" x14ac:dyDescent="0.2">
      <c r="A45" s="6">
        <v>3377</v>
      </c>
      <c r="B45" s="7">
        <v>43169</v>
      </c>
      <c r="C45" s="8">
        <v>0.66666666666666663</v>
      </c>
      <c r="D45" s="9" t="s">
        <v>2</v>
      </c>
      <c r="E45" s="10" t="s">
        <v>43</v>
      </c>
      <c r="F45" s="13"/>
      <c r="G45" s="12" t="s">
        <v>95</v>
      </c>
      <c r="H45" s="12" t="s">
        <v>95</v>
      </c>
      <c r="I45" s="12" t="s">
        <v>89</v>
      </c>
      <c r="J45" s="12" t="s">
        <v>89</v>
      </c>
      <c r="K45" s="12" t="s">
        <v>89</v>
      </c>
    </row>
    <row r="46" spans="1:11" x14ac:dyDescent="0.2">
      <c r="A46" s="6">
        <v>632</v>
      </c>
      <c r="B46" s="7">
        <v>43169</v>
      </c>
      <c r="C46" s="8">
        <v>0.75</v>
      </c>
      <c r="D46" s="9" t="s">
        <v>12</v>
      </c>
      <c r="E46" s="10" t="s">
        <v>42</v>
      </c>
      <c r="F46" s="13"/>
      <c r="G46" s="12" t="s">
        <v>95</v>
      </c>
      <c r="H46" s="12" t="s">
        <v>95</v>
      </c>
      <c r="I46" s="30" t="s">
        <v>96</v>
      </c>
      <c r="J46" s="30" t="s">
        <v>94</v>
      </c>
      <c r="K46" s="30" t="s">
        <v>94</v>
      </c>
    </row>
    <row r="47" spans="1:11" x14ac:dyDescent="0.2">
      <c r="A47" s="6">
        <v>6501</v>
      </c>
      <c r="B47" s="7">
        <v>43169</v>
      </c>
      <c r="C47" s="8">
        <v>0.75</v>
      </c>
      <c r="D47" s="9" t="s">
        <v>4</v>
      </c>
      <c r="E47" s="10" t="s">
        <v>45</v>
      </c>
      <c r="F47" s="20"/>
      <c r="G47" s="12" t="s">
        <v>99</v>
      </c>
      <c r="H47" s="12" t="s">
        <v>99</v>
      </c>
      <c r="I47" s="30" t="s">
        <v>96</v>
      </c>
      <c r="J47" s="30" t="s">
        <v>94</v>
      </c>
      <c r="K47" s="12" t="s">
        <v>91</v>
      </c>
    </row>
    <row r="48" spans="1:11" x14ac:dyDescent="0.2">
      <c r="A48" s="14"/>
      <c r="B48" s="15"/>
      <c r="C48" s="16"/>
      <c r="D48" s="2"/>
      <c r="E48" s="17"/>
      <c r="F48" s="18"/>
      <c r="G48" s="19"/>
      <c r="H48" s="19"/>
      <c r="I48" s="19"/>
      <c r="J48" s="19"/>
      <c r="K48" s="19"/>
    </row>
    <row r="49" spans="1:11" x14ac:dyDescent="0.2">
      <c r="A49" s="6">
        <v>6754</v>
      </c>
      <c r="B49" s="7">
        <v>43176</v>
      </c>
      <c r="C49" s="8">
        <v>0.45833333333333331</v>
      </c>
      <c r="D49" s="9" t="s">
        <v>52</v>
      </c>
      <c r="E49" s="10" t="s">
        <v>53</v>
      </c>
      <c r="F49" s="13"/>
      <c r="G49" s="30" t="s">
        <v>99</v>
      </c>
      <c r="H49" s="30" t="s">
        <v>99</v>
      </c>
      <c r="I49" s="12" t="s">
        <v>94</v>
      </c>
      <c r="J49" s="12" t="s">
        <v>94</v>
      </c>
      <c r="K49" s="12" t="s">
        <v>91</v>
      </c>
    </row>
    <row r="50" spans="1:11" x14ac:dyDescent="0.2">
      <c r="A50" s="6">
        <v>7205</v>
      </c>
      <c r="B50" s="7">
        <v>43176</v>
      </c>
      <c r="C50" s="8">
        <v>0.45833333333333331</v>
      </c>
      <c r="D50" s="9" t="s">
        <v>20</v>
      </c>
      <c r="E50" s="10" t="s">
        <v>54</v>
      </c>
      <c r="F50" s="13" t="s">
        <v>100</v>
      </c>
      <c r="G50" s="30" t="s">
        <v>98</v>
      </c>
      <c r="H50" s="30" t="s">
        <v>98</v>
      </c>
      <c r="I50" s="12" t="s">
        <v>113</v>
      </c>
      <c r="J50" s="12" t="s">
        <v>113</v>
      </c>
      <c r="K50" s="12" t="s">
        <v>91</v>
      </c>
    </row>
    <row r="51" spans="1:11" x14ac:dyDescent="0.2">
      <c r="A51" s="6">
        <v>4599</v>
      </c>
      <c r="B51" s="7">
        <v>43176</v>
      </c>
      <c r="C51" s="8">
        <v>0.53125</v>
      </c>
      <c r="D51" s="9" t="s">
        <v>17</v>
      </c>
      <c r="E51" s="10" t="s">
        <v>51</v>
      </c>
      <c r="F51" s="13"/>
      <c r="G51" s="30" t="s">
        <v>88</v>
      </c>
      <c r="H51" s="30" t="s">
        <v>88</v>
      </c>
      <c r="I51" s="12" t="s">
        <v>102</v>
      </c>
      <c r="J51" s="12" t="s">
        <v>102</v>
      </c>
      <c r="K51" s="12" t="s">
        <v>91</v>
      </c>
    </row>
    <row r="52" spans="1:11" x14ac:dyDescent="0.2">
      <c r="A52" s="14"/>
      <c r="B52" s="15"/>
      <c r="C52" s="16"/>
      <c r="D52" s="2"/>
      <c r="E52" s="17"/>
      <c r="F52" s="18"/>
      <c r="G52" s="19"/>
      <c r="H52" s="19"/>
      <c r="I52" s="19"/>
      <c r="J52" s="19"/>
      <c r="K52" s="19"/>
    </row>
    <row r="53" spans="1:11" x14ac:dyDescent="0.2">
      <c r="A53" s="6">
        <v>4600</v>
      </c>
      <c r="B53" s="7">
        <v>43183</v>
      </c>
      <c r="C53" s="8">
        <v>0.375</v>
      </c>
      <c r="D53" s="9" t="s">
        <v>17</v>
      </c>
      <c r="E53" s="10" t="s">
        <v>62</v>
      </c>
      <c r="F53" s="13"/>
      <c r="G53" s="30" t="s">
        <v>89</v>
      </c>
      <c r="H53" s="30" t="s">
        <v>89</v>
      </c>
      <c r="I53" s="12" t="s">
        <v>102</v>
      </c>
      <c r="J53" s="12" t="s">
        <v>102</v>
      </c>
      <c r="K53" s="12" t="s">
        <v>91</v>
      </c>
    </row>
    <row r="54" spans="1:11" x14ac:dyDescent="0.2">
      <c r="A54" s="6">
        <v>6090</v>
      </c>
      <c r="B54" s="7">
        <v>43183</v>
      </c>
      <c r="C54" s="8">
        <v>0.375</v>
      </c>
      <c r="D54" s="9" t="s">
        <v>25</v>
      </c>
      <c r="E54" s="10" t="s">
        <v>66</v>
      </c>
      <c r="F54" s="13" t="s">
        <v>100</v>
      </c>
      <c r="G54" s="30" t="s">
        <v>90</v>
      </c>
      <c r="H54" s="30" t="s">
        <v>89</v>
      </c>
      <c r="I54" s="12" t="s">
        <v>105</v>
      </c>
      <c r="J54" s="12" t="s">
        <v>105</v>
      </c>
      <c r="K54" s="12" t="s">
        <v>91</v>
      </c>
    </row>
    <row r="55" spans="1:11" x14ac:dyDescent="0.2">
      <c r="A55" s="6">
        <v>6740</v>
      </c>
      <c r="B55" s="7">
        <v>43183</v>
      </c>
      <c r="C55" s="8">
        <v>0.44791666666666669</v>
      </c>
      <c r="D55" s="9" t="s">
        <v>52</v>
      </c>
      <c r="E55" s="10" t="s">
        <v>63</v>
      </c>
      <c r="F55" s="20"/>
      <c r="G55" s="30" t="s">
        <v>90</v>
      </c>
      <c r="H55" s="30" t="s">
        <v>93</v>
      </c>
      <c r="I55" s="12" t="s">
        <v>96</v>
      </c>
      <c r="J55" s="12" t="s">
        <v>101</v>
      </c>
      <c r="K55" s="12" t="s">
        <v>91</v>
      </c>
    </row>
    <row r="56" spans="1:11" x14ac:dyDescent="0.2">
      <c r="A56" s="6">
        <v>7206</v>
      </c>
      <c r="B56" s="7">
        <v>43183</v>
      </c>
      <c r="C56" s="8">
        <v>0.44791666666666669</v>
      </c>
      <c r="D56" s="9" t="s">
        <v>20</v>
      </c>
      <c r="E56" s="10" t="s">
        <v>65</v>
      </c>
      <c r="F56" s="13" t="s">
        <v>100</v>
      </c>
      <c r="G56" s="30" t="s">
        <v>90</v>
      </c>
      <c r="H56" s="12" t="s">
        <v>96</v>
      </c>
      <c r="I56" s="12" t="s">
        <v>113</v>
      </c>
      <c r="J56" s="12" t="s">
        <v>113</v>
      </c>
      <c r="K56" s="12" t="s">
        <v>91</v>
      </c>
    </row>
    <row r="57" spans="1:11" x14ac:dyDescent="0.2">
      <c r="A57" s="6">
        <v>4546</v>
      </c>
      <c r="B57" s="7">
        <v>43183</v>
      </c>
      <c r="C57" s="8">
        <v>0.51041666666666663</v>
      </c>
      <c r="D57" s="9" t="s">
        <v>22</v>
      </c>
      <c r="E57" s="10" t="s">
        <v>60</v>
      </c>
      <c r="F57" s="13"/>
      <c r="G57" s="12" t="s">
        <v>90</v>
      </c>
      <c r="H57" s="12" t="s">
        <v>90</v>
      </c>
      <c r="I57" s="12" t="s">
        <v>102</v>
      </c>
      <c r="J57" s="12" t="s">
        <v>102</v>
      </c>
      <c r="K57" s="12" t="s">
        <v>91</v>
      </c>
    </row>
    <row r="58" spans="1:11" x14ac:dyDescent="0.2">
      <c r="A58" s="6">
        <v>6887</v>
      </c>
      <c r="B58" s="7">
        <v>43183</v>
      </c>
      <c r="C58" s="8">
        <v>0.51041666666666663</v>
      </c>
      <c r="D58" s="9" t="s">
        <v>8</v>
      </c>
      <c r="E58" s="10" t="s">
        <v>64</v>
      </c>
      <c r="F58" s="13" t="s">
        <v>100</v>
      </c>
      <c r="G58" s="12" t="s">
        <v>90</v>
      </c>
      <c r="H58" s="12" t="s">
        <v>98</v>
      </c>
      <c r="I58" s="12" t="s">
        <v>98</v>
      </c>
      <c r="J58" s="12" t="s">
        <v>98</v>
      </c>
      <c r="K58" s="12" t="s">
        <v>91</v>
      </c>
    </row>
    <row r="59" spans="1:11" x14ac:dyDescent="0.2">
      <c r="A59" s="6">
        <v>352</v>
      </c>
      <c r="B59" s="7">
        <v>43183</v>
      </c>
      <c r="C59" s="8">
        <v>0.58333333333333337</v>
      </c>
      <c r="D59" s="9" t="s">
        <v>10</v>
      </c>
      <c r="E59" s="10" t="s">
        <v>55</v>
      </c>
      <c r="F59" s="13"/>
      <c r="G59" s="12" t="s">
        <v>95</v>
      </c>
      <c r="H59" s="12" t="s">
        <v>95</v>
      </c>
      <c r="I59" s="12" t="s">
        <v>96</v>
      </c>
      <c r="J59" s="12" t="s">
        <v>96</v>
      </c>
      <c r="K59" s="12" t="s">
        <v>96</v>
      </c>
    </row>
    <row r="60" spans="1:11" x14ac:dyDescent="0.2">
      <c r="A60" s="6">
        <v>6003</v>
      </c>
      <c r="B60" s="7">
        <v>43183</v>
      </c>
      <c r="C60" s="8">
        <v>0.58333333333333337</v>
      </c>
      <c r="D60" s="9" t="s">
        <v>112</v>
      </c>
      <c r="E60" s="10" t="s">
        <v>61</v>
      </c>
      <c r="F60" s="13"/>
      <c r="G60" s="12" t="s">
        <v>95</v>
      </c>
      <c r="H60" s="12" t="s">
        <v>95</v>
      </c>
      <c r="I60" s="11" t="s">
        <v>97</v>
      </c>
      <c r="J60" s="11" t="s">
        <v>97</v>
      </c>
      <c r="K60" s="11" t="s">
        <v>97</v>
      </c>
    </row>
    <row r="61" spans="1:11" x14ac:dyDescent="0.2">
      <c r="A61" s="6">
        <v>3262</v>
      </c>
      <c r="B61" s="7">
        <v>43183</v>
      </c>
      <c r="C61" s="8">
        <v>0.66666666666666663</v>
      </c>
      <c r="D61" s="9" t="s">
        <v>2</v>
      </c>
      <c r="E61" s="10" t="s">
        <v>57</v>
      </c>
      <c r="F61" s="13"/>
      <c r="G61" s="12" t="s">
        <v>95</v>
      </c>
      <c r="H61" s="12" t="s">
        <v>95</v>
      </c>
      <c r="I61" s="12" t="s">
        <v>89</v>
      </c>
      <c r="J61" s="12" t="s">
        <v>89</v>
      </c>
      <c r="K61" s="12" t="s">
        <v>89</v>
      </c>
    </row>
    <row r="62" spans="1:11" x14ac:dyDescent="0.2">
      <c r="A62" s="6">
        <v>631</v>
      </c>
      <c r="B62" s="7">
        <v>43183</v>
      </c>
      <c r="C62" s="8">
        <v>0.75</v>
      </c>
      <c r="D62" s="9" t="s">
        <v>12</v>
      </c>
      <c r="E62" s="10" t="s">
        <v>56</v>
      </c>
      <c r="F62" s="13"/>
      <c r="G62" s="12" t="s">
        <v>95</v>
      </c>
      <c r="H62" s="12" t="s">
        <v>95</v>
      </c>
      <c r="I62" s="12" t="s">
        <v>88</v>
      </c>
      <c r="J62" s="12" t="s">
        <v>88</v>
      </c>
      <c r="K62" s="12" t="s">
        <v>88</v>
      </c>
    </row>
    <row r="63" spans="1:11" x14ac:dyDescent="0.2">
      <c r="A63" s="6">
        <v>6502</v>
      </c>
      <c r="B63" s="7">
        <v>43183</v>
      </c>
      <c r="C63" s="8">
        <v>0.75</v>
      </c>
      <c r="D63" s="9" t="s">
        <v>4</v>
      </c>
      <c r="E63" s="10" t="s">
        <v>59</v>
      </c>
      <c r="F63" s="13"/>
      <c r="G63" s="12" t="s">
        <v>99</v>
      </c>
      <c r="H63" s="12" t="s">
        <v>99</v>
      </c>
      <c r="I63" s="12" t="s">
        <v>88</v>
      </c>
      <c r="J63" s="12" t="s">
        <v>88</v>
      </c>
      <c r="K63" s="12" t="s">
        <v>91</v>
      </c>
    </row>
    <row r="64" spans="1:11" x14ac:dyDescent="0.2">
      <c r="A64" s="6">
        <v>6307</v>
      </c>
      <c r="B64" s="7">
        <v>43183</v>
      </c>
      <c r="C64" s="8">
        <v>0.82291666666666663</v>
      </c>
      <c r="D64" s="9" t="s">
        <v>14</v>
      </c>
      <c r="E64" s="10" t="s">
        <v>58</v>
      </c>
      <c r="F64" s="13"/>
      <c r="G64" s="12" t="s">
        <v>93</v>
      </c>
      <c r="H64" s="12" t="s">
        <v>93</v>
      </c>
      <c r="I64" s="12" t="s">
        <v>93</v>
      </c>
      <c r="J64" s="12" t="s">
        <v>93</v>
      </c>
      <c r="K64" s="12" t="s">
        <v>91</v>
      </c>
    </row>
    <row r="65" spans="1:11" x14ac:dyDescent="0.2">
      <c r="A65" s="14"/>
      <c r="B65" s="15"/>
      <c r="C65" s="16"/>
      <c r="D65" s="2"/>
      <c r="E65" s="17"/>
      <c r="F65" s="3"/>
      <c r="G65" s="19"/>
      <c r="H65" s="19"/>
      <c r="I65" s="19"/>
      <c r="J65" s="19"/>
      <c r="K65" s="19"/>
    </row>
    <row r="66" spans="1:11" x14ac:dyDescent="0.2">
      <c r="A66" s="6">
        <v>6703</v>
      </c>
      <c r="B66" s="7">
        <v>43197</v>
      </c>
      <c r="C66" s="8">
        <v>0.45833333333333331</v>
      </c>
      <c r="D66" s="9" t="s">
        <v>52</v>
      </c>
      <c r="E66" s="10" t="s">
        <v>68</v>
      </c>
      <c r="F66" s="13"/>
      <c r="G66" s="30" t="s">
        <v>90</v>
      </c>
      <c r="H66" s="30" t="s">
        <v>89</v>
      </c>
      <c r="I66" s="12" t="s">
        <v>92</v>
      </c>
      <c r="J66" s="12" t="s">
        <v>92</v>
      </c>
      <c r="K66" s="12" t="s">
        <v>91</v>
      </c>
    </row>
    <row r="67" spans="1:11" x14ac:dyDescent="0.2">
      <c r="A67" s="6">
        <v>7207</v>
      </c>
      <c r="B67" s="7">
        <v>43197</v>
      </c>
      <c r="C67" s="8">
        <v>0.45833333333333331</v>
      </c>
      <c r="D67" s="9" t="s">
        <v>20</v>
      </c>
      <c r="E67" s="10" t="s">
        <v>69</v>
      </c>
      <c r="F67" s="13" t="s">
        <v>100</v>
      </c>
      <c r="G67" s="30" t="s">
        <v>90</v>
      </c>
      <c r="H67" s="30" t="s">
        <v>89</v>
      </c>
      <c r="I67" s="12" t="s">
        <v>113</v>
      </c>
      <c r="J67" s="12" t="s">
        <v>113</v>
      </c>
      <c r="K67" s="12" t="s">
        <v>91</v>
      </c>
    </row>
    <row r="68" spans="1:11" x14ac:dyDescent="0.2">
      <c r="A68" s="6">
        <v>6232</v>
      </c>
      <c r="B68" s="7">
        <v>43197</v>
      </c>
      <c r="C68" s="8">
        <v>0.53125</v>
      </c>
      <c r="D68" s="9" t="s">
        <v>6</v>
      </c>
      <c r="E68" s="10" t="s">
        <v>67</v>
      </c>
      <c r="F68" s="20"/>
      <c r="G68" s="30" t="s">
        <v>93</v>
      </c>
      <c r="H68" s="30" t="s">
        <v>93</v>
      </c>
      <c r="I68" s="12" t="s">
        <v>102</v>
      </c>
      <c r="J68" s="12" t="s">
        <v>102</v>
      </c>
      <c r="K68" s="12" t="s">
        <v>91</v>
      </c>
    </row>
    <row r="69" spans="1:11" x14ac:dyDescent="0.2">
      <c r="A69" s="14"/>
      <c r="B69" s="15"/>
      <c r="C69" s="16"/>
      <c r="D69" s="2"/>
      <c r="E69" s="17"/>
      <c r="F69" s="18"/>
      <c r="G69" s="19"/>
      <c r="H69" s="19"/>
      <c r="I69" s="19"/>
      <c r="J69" s="19"/>
      <c r="K69" s="19"/>
    </row>
    <row r="70" spans="1:11" x14ac:dyDescent="0.2">
      <c r="A70" s="6">
        <v>353</v>
      </c>
      <c r="B70" s="7">
        <v>43204</v>
      </c>
      <c r="C70" s="8">
        <v>0.67708333333333337</v>
      </c>
      <c r="D70" s="9" t="s">
        <v>10</v>
      </c>
      <c r="E70" s="10" t="s">
        <v>70</v>
      </c>
      <c r="F70" s="13"/>
      <c r="G70" s="12" t="s">
        <v>95</v>
      </c>
      <c r="H70" s="12" t="s">
        <v>95</v>
      </c>
      <c r="I70" s="12" t="s">
        <v>89</v>
      </c>
      <c r="J70" s="12" t="s">
        <v>89</v>
      </c>
      <c r="K70" s="12" t="s">
        <v>89</v>
      </c>
    </row>
    <row r="71" spans="1:11" x14ac:dyDescent="0.2">
      <c r="A71" s="6">
        <v>6091</v>
      </c>
      <c r="B71" s="7">
        <v>43204</v>
      </c>
      <c r="C71" s="8">
        <v>0.67708333333333337</v>
      </c>
      <c r="D71" s="9" t="s">
        <v>25</v>
      </c>
      <c r="E71" s="10" t="s">
        <v>73</v>
      </c>
      <c r="F71" s="13" t="s">
        <v>100</v>
      </c>
      <c r="G71" s="12" t="s">
        <v>93</v>
      </c>
      <c r="H71" s="12" t="s">
        <v>93</v>
      </c>
      <c r="I71" s="12" t="s">
        <v>105</v>
      </c>
      <c r="J71" s="12" t="s">
        <v>105</v>
      </c>
      <c r="K71" s="12" t="s">
        <v>91</v>
      </c>
    </row>
    <row r="72" spans="1:11" x14ac:dyDescent="0.2">
      <c r="A72" s="6">
        <v>444</v>
      </c>
      <c r="B72" s="7">
        <v>43204</v>
      </c>
      <c r="C72" s="8">
        <v>0.75</v>
      </c>
      <c r="D72" s="9" t="s">
        <v>12</v>
      </c>
      <c r="E72" s="10" t="s">
        <v>71</v>
      </c>
      <c r="F72" s="13"/>
      <c r="G72" s="12" t="s">
        <v>95</v>
      </c>
      <c r="H72" s="12" t="s">
        <v>95</v>
      </c>
      <c r="I72" s="12" t="s">
        <v>90</v>
      </c>
      <c r="J72" s="30" t="s">
        <v>94</v>
      </c>
      <c r="K72" s="30" t="s">
        <v>94</v>
      </c>
    </row>
    <row r="73" spans="1:11" x14ac:dyDescent="0.2">
      <c r="A73" s="6">
        <v>6503</v>
      </c>
      <c r="B73" s="7">
        <v>43204</v>
      </c>
      <c r="C73" s="8">
        <v>0.75</v>
      </c>
      <c r="D73" s="9" t="s">
        <v>4</v>
      </c>
      <c r="E73" s="10" t="s">
        <v>72</v>
      </c>
      <c r="F73" s="13"/>
      <c r="G73" s="12" t="s">
        <v>90</v>
      </c>
      <c r="H73" s="12" t="s">
        <v>90</v>
      </c>
      <c r="I73" s="12" t="s">
        <v>90</v>
      </c>
      <c r="J73" s="30" t="s">
        <v>94</v>
      </c>
      <c r="K73" s="12" t="s">
        <v>91</v>
      </c>
    </row>
    <row r="74" spans="1:11" x14ac:dyDescent="0.2">
      <c r="A74" s="14"/>
      <c r="B74" s="15"/>
      <c r="C74" s="16"/>
      <c r="D74" s="2"/>
      <c r="E74" s="17"/>
      <c r="F74" s="18"/>
      <c r="G74" s="19"/>
      <c r="H74" s="19"/>
      <c r="I74" s="19"/>
      <c r="J74" s="19"/>
      <c r="K74" s="19"/>
    </row>
    <row r="75" spans="1:11" x14ac:dyDescent="0.2">
      <c r="A75" s="6">
        <v>7208</v>
      </c>
      <c r="B75" s="7">
        <v>43211</v>
      </c>
      <c r="C75" s="8">
        <v>0.46875</v>
      </c>
      <c r="D75" s="9" t="s">
        <v>20</v>
      </c>
      <c r="E75" s="10" t="s">
        <v>80</v>
      </c>
      <c r="F75" s="13" t="s">
        <v>100</v>
      </c>
      <c r="G75" s="30" t="s">
        <v>115</v>
      </c>
      <c r="H75" s="12" t="s">
        <v>94</v>
      </c>
      <c r="I75" s="12" t="s">
        <v>113</v>
      </c>
      <c r="J75" s="12" t="s">
        <v>113</v>
      </c>
      <c r="K75" s="12" t="s">
        <v>91</v>
      </c>
    </row>
    <row r="76" spans="1:11" x14ac:dyDescent="0.2">
      <c r="A76" s="6">
        <v>4601</v>
      </c>
      <c r="B76" s="7">
        <v>43211</v>
      </c>
      <c r="C76" s="8">
        <v>0.52083333333333337</v>
      </c>
      <c r="D76" s="9" t="s">
        <v>17</v>
      </c>
      <c r="E76" s="10" t="s">
        <v>76</v>
      </c>
      <c r="F76" s="20"/>
      <c r="G76" s="30" t="s">
        <v>88</v>
      </c>
      <c r="H76" s="30" t="s">
        <v>93</v>
      </c>
      <c r="I76" s="12" t="s">
        <v>92</v>
      </c>
      <c r="J76" s="12" t="s">
        <v>92</v>
      </c>
      <c r="K76" s="12" t="s">
        <v>91</v>
      </c>
    </row>
    <row r="77" spans="1:11" x14ac:dyDescent="0.2">
      <c r="A77" s="6">
        <v>6855</v>
      </c>
      <c r="B77" s="7">
        <v>43211</v>
      </c>
      <c r="C77" s="8">
        <v>0.52083333333333337</v>
      </c>
      <c r="D77" s="9" t="s">
        <v>8</v>
      </c>
      <c r="E77" s="10" t="s">
        <v>79</v>
      </c>
      <c r="F77" s="13" t="s">
        <v>100</v>
      </c>
      <c r="G77" s="30" t="s">
        <v>88</v>
      </c>
      <c r="H77" s="30" t="s">
        <v>93</v>
      </c>
      <c r="I77" s="12" t="s">
        <v>92</v>
      </c>
      <c r="J77" s="12" t="s">
        <v>102</v>
      </c>
      <c r="K77" s="12" t="s">
        <v>91</v>
      </c>
    </row>
    <row r="78" spans="1:11" x14ac:dyDescent="0.2">
      <c r="A78" s="6">
        <v>6233</v>
      </c>
      <c r="B78" s="7">
        <v>43211</v>
      </c>
      <c r="C78" s="8">
        <v>0.59375</v>
      </c>
      <c r="D78" s="9" t="s">
        <v>6</v>
      </c>
      <c r="E78" s="10" t="s">
        <v>77</v>
      </c>
      <c r="F78" s="13"/>
      <c r="G78" s="12" t="s">
        <v>88</v>
      </c>
      <c r="H78" s="12" t="s">
        <v>98</v>
      </c>
      <c r="I78" s="12" t="s">
        <v>101</v>
      </c>
      <c r="J78" s="12" t="s">
        <v>101</v>
      </c>
      <c r="K78" s="12" t="s">
        <v>91</v>
      </c>
    </row>
    <row r="79" spans="1:11" x14ac:dyDescent="0.2">
      <c r="A79" s="6">
        <v>6750</v>
      </c>
      <c r="B79" s="7">
        <v>43211</v>
      </c>
      <c r="C79" s="8">
        <v>0.59375</v>
      </c>
      <c r="D79" s="9" t="s">
        <v>52</v>
      </c>
      <c r="E79" s="10" t="s">
        <v>78</v>
      </c>
      <c r="F79" s="13"/>
      <c r="G79" s="12" t="s">
        <v>88</v>
      </c>
      <c r="H79" s="12" t="s">
        <v>88</v>
      </c>
      <c r="I79" s="12" t="s">
        <v>98</v>
      </c>
      <c r="J79" s="12" t="s">
        <v>101</v>
      </c>
      <c r="K79" s="12" t="s">
        <v>91</v>
      </c>
    </row>
    <row r="80" spans="1:11" x14ac:dyDescent="0.2">
      <c r="A80" s="6">
        <v>6308</v>
      </c>
      <c r="B80" s="7">
        <v>43211</v>
      </c>
      <c r="C80" s="8">
        <v>0.66666666666666663</v>
      </c>
      <c r="D80" s="9" t="s">
        <v>14</v>
      </c>
      <c r="E80" s="10" t="s">
        <v>74</v>
      </c>
      <c r="F80" s="11"/>
      <c r="G80" s="31" t="s">
        <v>93</v>
      </c>
      <c r="H80" s="31" t="s">
        <v>93</v>
      </c>
      <c r="I80" s="11" t="s">
        <v>102</v>
      </c>
      <c r="J80" s="11" t="s">
        <v>102</v>
      </c>
      <c r="K80" s="11" t="s">
        <v>91</v>
      </c>
    </row>
    <row r="81" spans="1:12" x14ac:dyDescent="0.2">
      <c r="A81" s="6">
        <v>3669</v>
      </c>
      <c r="B81" s="7">
        <v>43211</v>
      </c>
      <c r="C81" s="8">
        <v>0.66666666666666663</v>
      </c>
      <c r="D81" s="9" t="s">
        <v>112</v>
      </c>
      <c r="E81" s="10" t="s">
        <v>75</v>
      </c>
      <c r="F81" s="11"/>
      <c r="G81" s="12" t="s">
        <v>95</v>
      </c>
      <c r="H81" s="12" t="s">
        <v>95</v>
      </c>
      <c r="I81" s="11" t="s">
        <v>97</v>
      </c>
      <c r="J81" s="11" t="s">
        <v>97</v>
      </c>
      <c r="K81" s="11" t="s">
        <v>97</v>
      </c>
    </row>
    <row r="83" spans="1:12" x14ac:dyDescent="0.2">
      <c r="F83" s="22" t="s">
        <v>100</v>
      </c>
      <c r="G83" s="32" t="s">
        <v>103</v>
      </c>
      <c r="H83" s="23"/>
      <c r="I83" s="23"/>
      <c r="J83" s="23"/>
      <c r="K83" s="23"/>
    </row>
    <row r="84" spans="1:12" x14ac:dyDescent="0.2">
      <c r="G84" s="23"/>
      <c r="H84" s="23"/>
      <c r="I84" s="23"/>
      <c r="J84" s="23"/>
      <c r="K84" s="23"/>
    </row>
    <row r="85" spans="1:12" x14ac:dyDescent="0.2">
      <c r="B85" s="24" t="s">
        <v>106</v>
      </c>
      <c r="C85" s="25" t="s">
        <v>107</v>
      </c>
      <c r="D85" s="25" t="s">
        <v>108</v>
      </c>
      <c r="E85" s="25" t="s">
        <v>109</v>
      </c>
      <c r="F85" s="25"/>
      <c r="G85" s="23"/>
      <c r="H85" s="23"/>
      <c r="I85" s="23"/>
      <c r="J85" s="23"/>
      <c r="K85" s="23"/>
    </row>
    <row r="86" spans="1:12" x14ac:dyDescent="0.2">
      <c r="B86" s="26" t="s">
        <v>90</v>
      </c>
      <c r="C86" s="27">
        <f>COUNTIF(D$2:D$81,"EBBC MSE 1")</f>
        <v>5</v>
      </c>
      <c r="D86" s="28">
        <f t="shared" ref="D86:D98" si="0">SUM(E86/C86)</f>
        <v>5.6</v>
      </c>
      <c r="E86" s="25">
        <f t="shared" ref="E86:E101" si="1">SUM(G86:K86)</f>
        <v>28</v>
      </c>
      <c r="F86" s="25"/>
      <c r="G86" s="23">
        <f>COUNTIF(G$2:G$81,"MSE 1")</f>
        <v>18</v>
      </c>
      <c r="H86" s="23">
        <f>COUNTIF(H$2:H$81,"MSE 1")</f>
        <v>8</v>
      </c>
      <c r="I86" s="23">
        <f>COUNTIF(I$2:I$81,"MSE 1")</f>
        <v>2</v>
      </c>
      <c r="J86" s="23">
        <f>COUNTIF(J$2:J$81,"MSE 1")</f>
        <v>0</v>
      </c>
      <c r="K86" s="23">
        <f>COUNTIF(K$2:K$81,"MSE 1")</f>
        <v>0</v>
      </c>
      <c r="L86" s="33">
        <v>13</v>
      </c>
    </row>
    <row r="87" spans="1:12" x14ac:dyDescent="0.2">
      <c r="B87" s="26" t="s">
        <v>93</v>
      </c>
      <c r="C87" s="27">
        <f>COUNTIF(D$2:D$81,"EBBC MSE 2")</f>
        <v>5</v>
      </c>
      <c r="D87" s="28">
        <f t="shared" si="0"/>
        <v>4</v>
      </c>
      <c r="E87" s="25">
        <f t="shared" si="1"/>
        <v>20</v>
      </c>
      <c r="F87" s="25"/>
      <c r="G87" s="23">
        <f>COUNTIF(G$2:G$81,"MSE 2")</f>
        <v>6</v>
      </c>
      <c r="H87" s="23">
        <f>COUNTIF(H$2:H$81,"MSE 2")</f>
        <v>8</v>
      </c>
      <c r="I87" s="23">
        <f>COUNTIF(I$2:I$81,"MSE 2")</f>
        <v>3</v>
      </c>
      <c r="J87" s="23">
        <f>COUNTIF(J$2:J$81,"MSE 2")</f>
        <v>3</v>
      </c>
      <c r="K87" s="23">
        <f>COUNTIF(K$2:K$81,"MSE 2")</f>
        <v>0</v>
      </c>
      <c r="L87" s="33">
        <v>10</v>
      </c>
    </row>
    <row r="88" spans="1:12" x14ac:dyDescent="0.2">
      <c r="B88" s="26" t="s">
        <v>88</v>
      </c>
      <c r="C88" s="27">
        <f>COUNTIF(D$2:D$81,"EBBC M22 1")</f>
        <v>4</v>
      </c>
      <c r="D88" s="28">
        <f t="shared" si="0"/>
        <v>6.25</v>
      </c>
      <c r="E88" s="25">
        <f t="shared" si="1"/>
        <v>25</v>
      </c>
      <c r="F88" s="25"/>
      <c r="G88" s="23">
        <f>COUNTIF(G$2:G$81,"M22 1")</f>
        <v>12</v>
      </c>
      <c r="H88" s="23">
        <f>COUNTIF(H$2:H$81,"M22 1")</f>
        <v>8</v>
      </c>
      <c r="I88" s="23">
        <f>COUNTIF(I$2:I$81,"M22 1")</f>
        <v>2</v>
      </c>
      <c r="J88" s="23">
        <f>COUNTIF(J$2:J$81,"M22 1")</f>
        <v>2</v>
      </c>
      <c r="K88" s="23">
        <f>COUNTIF(K$2:K$81,"M22 1")</f>
        <v>1</v>
      </c>
      <c r="L88" s="33">
        <v>9</v>
      </c>
    </row>
    <row r="89" spans="1:12" x14ac:dyDescent="0.2">
      <c r="B89" s="29" t="s">
        <v>89</v>
      </c>
      <c r="C89" s="27">
        <f>COUNTIF(D$2:D$81,"EBBC M20 1")</f>
        <v>5</v>
      </c>
      <c r="D89" s="28">
        <f t="shared" si="0"/>
        <v>4.4000000000000004</v>
      </c>
      <c r="E89" s="25">
        <f t="shared" si="1"/>
        <v>22</v>
      </c>
      <c r="F89" s="25"/>
      <c r="G89" s="23">
        <f>COUNTIF(G$2:G$81,"M20 1")</f>
        <v>2</v>
      </c>
      <c r="H89" s="23">
        <f>COUNTIF(H$2:H$81,"M20 1")</f>
        <v>5</v>
      </c>
      <c r="I89" s="23">
        <f>COUNTIF(I$2:I$81,"M20 1")</f>
        <v>6</v>
      </c>
      <c r="J89" s="23">
        <f>COUNTIF(J$2:J$81,"M20 1")</f>
        <v>6</v>
      </c>
      <c r="K89" s="23">
        <f>COUNTIF(K$2:K$81,"M20 1")</f>
        <v>3</v>
      </c>
      <c r="L89" s="33">
        <v>5</v>
      </c>
    </row>
    <row r="90" spans="1:12" x14ac:dyDescent="0.2">
      <c r="B90" s="26" t="s">
        <v>96</v>
      </c>
      <c r="C90" s="27">
        <f>COUNTIF(D$2:D$81,"EBBC M18 1")</f>
        <v>6</v>
      </c>
      <c r="D90" s="28">
        <f t="shared" si="0"/>
        <v>3.6666666666666665</v>
      </c>
      <c r="E90" s="25">
        <f t="shared" si="1"/>
        <v>22</v>
      </c>
      <c r="F90" s="25"/>
      <c r="G90" s="23">
        <f>COUNTIF(G$2:G$81,"M18 1")</f>
        <v>1</v>
      </c>
      <c r="H90" s="23">
        <f>COUNTIF(H$2:H$81,"M18 1")</f>
        <v>7</v>
      </c>
      <c r="I90" s="23">
        <f>COUNTIF(I$2:I$81,"M18 1")</f>
        <v>9</v>
      </c>
      <c r="J90" s="23">
        <f>COUNTIF(J$2:J$81,"M18 1")</f>
        <v>4</v>
      </c>
      <c r="K90" s="23">
        <f>COUNTIF(K$2:K$81,"M18 1")</f>
        <v>1</v>
      </c>
      <c r="L90" s="33">
        <v>2</v>
      </c>
    </row>
    <row r="91" spans="1:12" x14ac:dyDescent="0.2">
      <c r="B91" s="26" t="s">
        <v>94</v>
      </c>
      <c r="C91" s="27">
        <f>COUNTIF(D$2:D$81,"EBBC M16 1")</f>
        <v>6</v>
      </c>
      <c r="D91" s="28">
        <f t="shared" si="0"/>
        <v>3.1666666666666665</v>
      </c>
      <c r="E91" s="25">
        <f t="shared" si="1"/>
        <v>19</v>
      </c>
      <c r="F91" s="25"/>
      <c r="G91" s="23">
        <f>COUNTIF(G$2:G$81,"M16 1")</f>
        <v>0</v>
      </c>
      <c r="H91" s="23">
        <f>COUNTIF(H$2:H$81,"M16 1")</f>
        <v>1</v>
      </c>
      <c r="I91" s="23">
        <f>COUNTIF(I$2:I$81,"M16 1")</f>
        <v>5</v>
      </c>
      <c r="J91" s="23">
        <f>COUNTIF(J$2:J$81,"M16 1")</f>
        <v>10</v>
      </c>
      <c r="K91" s="23">
        <f>COUNTIF(K$2:K$81,"M16 1")</f>
        <v>3</v>
      </c>
      <c r="L91" s="33">
        <v>8</v>
      </c>
    </row>
    <row r="92" spans="1:12" x14ac:dyDescent="0.2">
      <c r="B92" s="26" t="s">
        <v>92</v>
      </c>
      <c r="C92" s="27">
        <f>COUNTIF(D$2:D$81,"EBBC M16 2")</f>
        <v>6</v>
      </c>
      <c r="D92" s="28">
        <f t="shared" si="0"/>
        <v>3</v>
      </c>
      <c r="E92" s="25">
        <f t="shared" si="1"/>
        <v>18</v>
      </c>
      <c r="F92" s="25"/>
      <c r="G92" s="23">
        <f>COUNTIF(G$2:G$81,"M16 2")</f>
        <v>0</v>
      </c>
      <c r="H92" s="23">
        <f>COUNTIF(H$2:H$81,"M16 2")</f>
        <v>0</v>
      </c>
      <c r="I92" s="23">
        <f>COUNTIF(I$2:I$81,"M16 2")</f>
        <v>9</v>
      </c>
      <c r="J92" s="23">
        <f>COUNTIF(J$2:J$81,"M16 2")</f>
        <v>7</v>
      </c>
      <c r="K92" s="23">
        <f>COUNTIF(K$2:K$81,"M16 2")</f>
        <v>2</v>
      </c>
      <c r="L92" s="33">
        <v>0</v>
      </c>
    </row>
    <row r="93" spans="1:12" x14ac:dyDescent="0.2">
      <c r="B93" s="26" t="s">
        <v>101</v>
      </c>
      <c r="C93" s="27">
        <f>COUNTIF(D$2:D$81,"EBBC X14 1")</f>
        <v>5</v>
      </c>
      <c r="D93" s="28">
        <f t="shared" si="0"/>
        <v>2.2000000000000002</v>
      </c>
      <c r="E93" s="25">
        <f t="shared" si="1"/>
        <v>11</v>
      </c>
      <c r="F93" s="25"/>
      <c r="G93" s="23">
        <f>COUNTIF(G$2:G$81,"X14 1")</f>
        <v>0</v>
      </c>
      <c r="H93" s="23">
        <f>COUNTIF(H$2:H$81,"X14 1")</f>
        <v>0</v>
      </c>
      <c r="I93" s="23">
        <f>COUNTIF(I$2:I$81,"X14 1")</f>
        <v>2</v>
      </c>
      <c r="J93" s="23">
        <f>COUNTIF(J$2:J$81,"X14 1")</f>
        <v>7</v>
      </c>
      <c r="K93" s="23">
        <f>COUNTIF(K$2:K$81,"X14 1")</f>
        <v>2</v>
      </c>
      <c r="L93" s="33">
        <v>0</v>
      </c>
    </row>
    <row r="94" spans="1:12" x14ac:dyDescent="0.2">
      <c r="B94" s="26" t="s">
        <v>111</v>
      </c>
      <c r="C94" s="27">
        <f>COUNTIF(D$2:D$81,"EBBC X12 1")</f>
        <v>5</v>
      </c>
      <c r="D94" s="28">
        <f t="shared" si="0"/>
        <v>2</v>
      </c>
      <c r="E94" s="25">
        <f t="shared" si="1"/>
        <v>10</v>
      </c>
      <c r="F94" s="25"/>
      <c r="G94" s="23">
        <f>COUNTIF(G$2:G$81,"Ouders U12")</f>
        <v>0</v>
      </c>
      <c r="H94" s="23">
        <f>COUNTIF(H$2:H$81,"Ouders U12")</f>
        <v>0</v>
      </c>
      <c r="I94" s="23">
        <f>COUNTIF(I$2:I$81,"Ouders U12")</f>
        <v>5</v>
      </c>
      <c r="J94" s="23">
        <f>COUNTIF(J$2:J$81,"Ouders U12")</f>
        <v>5</v>
      </c>
      <c r="K94" s="23">
        <f>COUNTIF(K$2:K$81,"Ouders U12")</f>
        <v>0</v>
      </c>
      <c r="L94" s="33">
        <v>0</v>
      </c>
    </row>
    <row r="95" spans="1:12" x14ac:dyDescent="0.2">
      <c r="B95" s="29" t="s">
        <v>110</v>
      </c>
      <c r="C95" s="27">
        <f>COUNTIF(D$2:D$81,"EBBC X10 1")</f>
        <v>7</v>
      </c>
      <c r="D95" s="28">
        <f t="shared" si="0"/>
        <v>2</v>
      </c>
      <c r="E95" s="25">
        <f t="shared" si="1"/>
        <v>14</v>
      </c>
      <c r="F95" s="25"/>
      <c r="G95" s="23">
        <f>COUNTIF(G$2:G$81,"Ouders U10")</f>
        <v>0</v>
      </c>
      <c r="H95" s="23">
        <f>COUNTIF(H$2:H$81,"Ouders U10")</f>
        <v>0</v>
      </c>
      <c r="I95" s="23">
        <f>COUNTIF(I$2:I$81,"Ouders U10")</f>
        <v>7</v>
      </c>
      <c r="J95" s="23">
        <f>COUNTIF(J$2:J$81,"Ouders U10")</f>
        <v>7</v>
      </c>
      <c r="K95" s="23">
        <f>COUNTIF(K$2:K$81,"Ouders U10")</f>
        <v>0</v>
      </c>
      <c r="L95" s="33">
        <v>0</v>
      </c>
    </row>
    <row r="96" spans="1:12" x14ac:dyDescent="0.2">
      <c r="B96" s="26" t="s">
        <v>99</v>
      </c>
      <c r="C96" s="27">
        <f>COUNTIF(D$2:D$81,"EBBC VSE 1")</f>
        <v>4</v>
      </c>
      <c r="D96" s="28">
        <f t="shared" si="0"/>
        <v>5</v>
      </c>
      <c r="E96" s="25">
        <f t="shared" si="1"/>
        <v>20</v>
      </c>
      <c r="F96" s="25"/>
      <c r="G96" s="23">
        <f>COUNTIF(G$2:G$81,"VSE 1")</f>
        <v>7</v>
      </c>
      <c r="H96" s="23">
        <f>COUNTIF(H$2:H$81,"VSE 1")</f>
        <v>7</v>
      </c>
      <c r="I96" s="23">
        <f>COUNTIF(I$2:I$81,"VSE 1")</f>
        <v>3</v>
      </c>
      <c r="J96" s="23">
        <f>COUNTIF(J$2:J$81,"VSE 1")</f>
        <v>2</v>
      </c>
      <c r="K96" s="23">
        <f>COUNTIF(K$2:K$81,"VSE 1")</f>
        <v>1</v>
      </c>
      <c r="L96" s="33">
        <v>6</v>
      </c>
    </row>
    <row r="97" spans="2:12" x14ac:dyDescent="0.2">
      <c r="B97" s="26" t="s">
        <v>98</v>
      </c>
      <c r="C97" s="27">
        <f>COUNTIF(D$2:D$81,"EBBC V18 1")</f>
        <v>5</v>
      </c>
      <c r="D97" s="28">
        <f t="shared" si="0"/>
        <v>2.6</v>
      </c>
      <c r="E97" s="25">
        <f t="shared" si="1"/>
        <v>13</v>
      </c>
      <c r="F97" s="25"/>
      <c r="G97" s="23">
        <f>COUNTIF(G$2:G$81,"V18 1")</f>
        <v>1</v>
      </c>
      <c r="H97" s="23">
        <f>COUNTIF(H$2:H$81,"V18 1")</f>
        <v>3</v>
      </c>
      <c r="I97" s="23">
        <f>COUNTIF(I$2:I$81,"V18 1")</f>
        <v>4</v>
      </c>
      <c r="J97" s="23">
        <f>COUNTIF(J$2:J$81,"V18 1")</f>
        <v>3</v>
      </c>
      <c r="K97" s="23">
        <f>COUNTIF(K$2:K$81,"V18 1")</f>
        <v>2</v>
      </c>
      <c r="L97" s="33">
        <v>2</v>
      </c>
    </row>
    <row r="98" spans="2:12" x14ac:dyDescent="0.2">
      <c r="B98" s="26" t="s">
        <v>102</v>
      </c>
      <c r="C98" s="27">
        <f>COUNTIF(D$2:D$81,"EBBC V16 1")</f>
        <v>4</v>
      </c>
      <c r="D98" s="28">
        <f t="shared" si="0"/>
        <v>3.25</v>
      </c>
      <c r="E98" s="25">
        <f t="shared" si="1"/>
        <v>13</v>
      </c>
      <c r="F98" s="25"/>
      <c r="G98" s="23">
        <f>COUNTIF(G$2:G$81,"V16 1")</f>
        <v>0</v>
      </c>
      <c r="H98" s="23">
        <f>COUNTIF(H$2:H$81,"V16 1")</f>
        <v>0</v>
      </c>
      <c r="I98" s="23">
        <f>COUNTIF(I$2:I$81,"V16 1")</f>
        <v>6</v>
      </c>
      <c r="J98" s="23">
        <f>COUNTIF(J$2:J$81,"V16 1")</f>
        <v>7</v>
      </c>
      <c r="K98" s="23">
        <f>COUNTIF(K$2:K$81,"V16 1")</f>
        <v>0</v>
      </c>
      <c r="L98" s="33">
        <v>2</v>
      </c>
    </row>
    <row r="99" spans="2:12" x14ac:dyDescent="0.2">
      <c r="B99" s="21" t="s">
        <v>97</v>
      </c>
      <c r="C99" s="27"/>
      <c r="E99" s="25">
        <f t="shared" si="1"/>
        <v>12</v>
      </c>
      <c r="G99" s="23">
        <f>COUNTIF(G$2:G$81,"Ouders V18")</f>
        <v>0</v>
      </c>
      <c r="H99" s="23">
        <f>COUNTIF(H$2:H$81,"Ouders V18")</f>
        <v>0</v>
      </c>
      <c r="I99" s="23">
        <f>COUNTIF(I$2:I$81,"Ouders V18")</f>
        <v>4</v>
      </c>
      <c r="J99" s="23">
        <f>COUNTIF(J$2:J$81,"Ouders V18")</f>
        <v>4</v>
      </c>
      <c r="K99" s="23">
        <f>COUNTIF(K$2:K$81,"Ouders V18")</f>
        <v>4</v>
      </c>
      <c r="L99" s="33">
        <v>0</v>
      </c>
    </row>
    <row r="100" spans="2:12" x14ac:dyDescent="0.2">
      <c r="B100" s="21" t="s">
        <v>114</v>
      </c>
      <c r="C100" s="22"/>
      <c r="E100" s="25">
        <f t="shared" si="1"/>
        <v>1</v>
      </c>
      <c r="G100" s="23">
        <f>COUNTIF(G$2:G$81,"Hans")</f>
        <v>0</v>
      </c>
      <c r="H100" s="23">
        <f t="shared" ref="H100:K100" si="2">COUNTIF(H$2:H$81,"Hans")</f>
        <v>1</v>
      </c>
      <c r="I100" s="23">
        <f t="shared" si="2"/>
        <v>0</v>
      </c>
      <c r="J100" s="23">
        <f t="shared" si="2"/>
        <v>0</v>
      </c>
      <c r="K100" s="23">
        <f t="shared" si="2"/>
        <v>0</v>
      </c>
      <c r="L100" s="33">
        <v>1</v>
      </c>
    </row>
    <row r="101" spans="2:12" x14ac:dyDescent="0.2">
      <c r="B101" s="21" t="s">
        <v>115</v>
      </c>
      <c r="C101" s="22"/>
      <c r="E101" s="25">
        <f t="shared" si="1"/>
        <v>1</v>
      </c>
      <c r="G101" s="23">
        <f>COUNTIF(G$2:G$81,"Chris")</f>
        <v>1</v>
      </c>
      <c r="H101" s="23">
        <f t="shared" ref="H101:K101" si="3">COUNTIF(H$2:H$81,"Chris")</f>
        <v>0</v>
      </c>
      <c r="I101" s="23">
        <f t="shared" si="3"/>
        <v>0</v>
      </c>
      <c r="J101" s="23">
        <f t="shared" si="3"/>
        <v>0</v>
      </c>
      <c r="K101" s="23">
        <f t="shared" si="3"/>
        <v>0</v>
      </c>
      <c r="L101" s="33">
        <v>1</v>
      </c>
    </row>
    <row r="102" spans="2:12" x14ac:dyDescent="0.2">
      <c r="E102" s="25">
        <f>SUM(E86:E101)</f>
        <v>249</v>
      </c>
      <c r="L102" s="34">
        <f>SUM(L86:L101)</f>
        <v>59</v>
      </c>
    </row>
  </sheetData>
  <sortState ref="A2:M68">
    <sortCondition ref="B2:B68"/>
    <sortCondition ref="C2:C68"/>
  </sortState>
  <conditionalFormatting sqref="G6:K9 G11:K17 G26:K28 G2:K4 G19:K24 G66:K67 G42:H46 I42:K43 I45:K46 G81:H81 G69:K75 G54:K54 I56:K59 G48:K52 G34:K40 G30:K32 G77:K79 I61:K64 G56:H64">
    <cfRule type="expression" dxfId="0" priority="24">
      <formula>$K$1=G2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sl-excel-export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van Dalen</dc:creator>
  <cp:lastModifiedBy>Ad van Dalen</cp:lastModifiedBy>
  <cp:lastPrinted>2018-01-04T18:17:44Z</cp:lastPrinted>
  <dcterms:created xsi:type="dcterms:W3CDTF">2017-12-28T13:57:30Z</dcterms:created>
  <dcterms:modified xsi:type="dcterms:W3CDTF">2018-01-04T21:06:59Z</dcterms:modified>
</cp:coreProperties>
</file>